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970" windowHeight="6330" activeTab="0"/>
  </bookViews>
  <sheets>
    <sheet name="List1" sheetId="1" r:id="rId1"/>
  </sheets>
  <definedNames>
    <definedName name="_xlnm.Print_Area" localSheetId="0">'List1'!$A$1:$W$57</definedName>
    <definedName name="Query_from_Excelove_datoteke" localSheetId="0">'List1'!$B$7:$B$28</definedName>
  </definedNames>
  <calcPr fullCalcOnLoad="1"/>
</workbook>
</file>

<file path=xl/comments1.xml><?xml version="1.0" encoding="utf-8"?>
<comments xmlns="http://schemas.openxmlformats.org/spreadsheetml/2006/main">
  <authors>
    <author>RH-TDU</author>
  </authors>
  <commentList>
    <comment ref="T4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Broj odličnih učenika</t>
        </r>
        <r>
          <rPr>
            <sz val="8"/>
            <rFont val="Tahoma"/>
            <family val="0"/>
          </rPr>
          <t xml:space="preserve">
</t>
        </r>
      </text>
    </comment>
    <comment ref="U48" authorId="0">
      <text>
        <r>
          <rPr>
            <b/>
            <sz val="8"/>
            <rFont val="Tahoma"/>
            <family val="2"/>
          </rPr>
          <t>PROSJEČNA OCJENA ODJELJENJA</t>
        </r>
        <r>
          <rPr>
            <sz val="8"/>
            <rFont val="Tahoma"/>
            <family val="0"/>
          </rPr>
          <t xml:space="preserve">
</t>
        </r>
      </text>
    </comment>
    <comment ref="T44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Broj vrlo dobrih učenika</t>
        </r>
        <r>
          <rPr>
            <sz val="8"/>
            <rFont val="Tahoma"/>
            <family val="0"/>
          </rPr>
          <t xml:space="preserve">
</t>
        </r>
      </text>
    </comment>
    <comment ref="T4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Broj dobrih učenika</t>
        </r>
        <r>
          <rPr>
            <sz val="8"/>
            <rFont val="Tahoma"/>
            <family val="0"/>
          </rPr>
          <t xml:space="preserve">
</t>
        </r>
      </text>
    </comment>
    <comment ref="T4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Broj dovoljnih učenika</t>
        </r>
        <r>
          <rPr>
            <sz val="8"/>
            <rFont val="Tahoma"/>
            <family val="0"/>
          </rPr>
          <t xml:space="preserve">
</t>
        </r>
      </text>
    </comment>
    <comment ref="T4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Broj nedovoljnih učenika</t>
        </r>
        <r>
          <rPr>
            <sz val="8"/>
            <rFont val="Tahoma"/>
            <family val="0"/>
          </rPr>
          <t xml:space="preserve">
</t>
        </r>
      </text>
    </comment>
    <comment ref="T48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Postotak prolaznosti</t>
        </r>
        <r>
          <rPr>
            <sz val="8"/>
            <rFont val="Tahoma"/>
            <family val="0"/>
          </rPr>
          <t xml:space="preserve">
</t>
        </r>
      </text>
    </comment>
    <comment ref="V48" authorId="0">
      <text>
        <r>
          <rPr>
            <b/>
            <sz val="12"/>
            <rFont val="Tahoma"/>
            <family val="2"/>
          </rPr>
          <t>KOEFICIJENT USPJEHA</t>
        </r>
        <r>
          <rPr>
            <sz val="8"/>
            <rFont val="Tahoma"/>
            <family val="0"/>
          </rPr>
          <t xml:space="preserve">
</t>
        </r>
      </text>
    </comment>
    <comment ref="Y37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broj učenika
</t>
        </r>
      </text>
    </comment>
    <comment ref="Y43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broj predmeta
</t>
        </r>
      </text>
    </comment>
    <comment ref="Y50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broj ocjena
</t>
        </r>
      </text>
    </comment>
    <comment ref="Y52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broj praznih polja
</t>
        </r>
      </text>
    </comment>
    <comment ref="Z50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zbroj svih ocjena
</t>
        </r>
      </text>
    </comment>
    <comment ref="Y55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kroz
</t>
        </r>
      </text>
    </comment>
  </commentList>
</comments>
</file>

<file path=xl/sharedStrings.xml><?xml version="1.0" encoding="utf-8"?>
<sst xmlns="http://schemas.openxmlformats.org/spreadsheetml/2006/main" count="113" uniqueCount="87">
  <si>
    <t>Redni broj</t>
  </si>
  <si>
    <t>UČENIK</t>
  </si>
  <si>
    <t>OCJENE PO PREDMETIMA</t>
  </si>
  <si>
    <t>Likovni</t>
  </si>
  <si>
    <t>Glazbeni</t>
  </si>
  <si>
    <t>Matematika</t>
  </si>
  <si>
    <t xml:space="preserve">Kemija </t>
  </si>
  <si>
    <t>Fizika</t>
  </si>
  <si>
    <t>Povijest</t>
  </si>
  <si>
    <t>Zemljopis</t>
  </si>
  <si>
    <t>TZK</t>
  </si>
  <si>
    <t>Vjeronauk</t>
  </si>
  <si>
    <t>Pros. Ocjena</t>
  </si>
  <si>
    <t>Opći uspjeh</t>
  </si>
  <si>
    <t>Opravdano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</si>
  <si>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</si>
  <si>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</si>
  <si>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</si>
  <si>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</si>
  <si>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</si>
  <si>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</si>
  <si>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</si>
  <si>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</si>
  <si>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</si>
  <si>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</si>
  <si>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</si>
  <si>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</si>
  <si>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</si>
  <si>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</si>
  <si>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</si>
  <si>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</si>
  <si>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</si>
  <si>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Prosječna ocjena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</si>
  <si>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</si>
  <si>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</si>
  <si>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</si>
  <si>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</si>
  <si>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</si>
  <si>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</si>
  <si>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</si>
  <si>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</si>
  <si>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</si>
  <si>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</si>
  <si>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Sati</t>
  </si>
  <si>
    <t>Planirano</t>
  </si>
  <si>
    <t>Ostvareno</t>
  </si>
  <si>
    <t>Razlika (+/-)</t>
  </si>
  <si>
    <t>UKUPNO</t>
  </si>
  <si>
    <t>ostalo</t>
  </si>
  <si>
    <t>Zamjena-STRUČN</t>
  </si>
  <si>
    <t>Zamjena-NESTRU.</t>
  </si>
  <si>
    <t>Dodatna</t>
  </si>
  <si>
    <t>red.n.</t>
  </si>
  <si>
    <t>OŠ.Ivana Kozarca Županja</t>
  </si>
  <si>
    <t>29.</t>
  </si>
  <si>
    <t>30.</t>
  </si>
  <si>
    <t xml:space="preserve">PODACI O USPJEHU UČENIKA </t>
  </si>
  <si>
    <t>razreda</t>
  </si>
  <si>
    <t xml:space="preserve">Broj učenika </t>
  </si>
  <si>
    <t>s teškoćama</t>
  </si>
  <si>
    <t>, ženskih</t>
  </si>
  <si>
    <t>, ponavljača</t>
  </si>
  <si>
    <t>Informatika</t>
  </si>
  <si>
    <t>31.</t>
  </si>
  <si>
    <t>32.</t>
  </si>
  <si>
    <t>33.</t>
  </si>
  <si>
    <t xml:space="preserve">Hrvatski </t>
  </si>
  <si>
    <t>Tehnički</t>
  </si>
  <si>
    <t>Sat razre.</t>
  </si>
  <si>
    <t>Ukupno</t>
  </si>
  <si>
    <t>IZOSTANCI</t>
  </si>
  <si>
    <t>8.</t>
  </si>
  <si>
    <t>7c</t>
  </si>
  <si>
    <t>34.</t>
  </si>
  <si>
    <t>35.</t>
  </si>
  <si>
    <t>Ukupno ocjena po predmetina</t>
  </si>
  <si>
    <t>K.U.</t>
  </si>
  <si>
    <t>Uk.izostanci</t>
  </si>
  <si>
    <t>Pri-Biolog</t>
  </si>
  <si>
    <t>Oprav.</t>
  </si>
  <si>
    <t>Neopravdani</t>
  </si>
  <si>
    <t>Njemački jezik</t>
  </si>
  <si>
    <t>Neopr</t>
  </si>
  <si>
    <t>Engleski-izb</t>
  </si>
  <si>
    <t>bnbnb</t>
  </si>
  <si>
    <t>polugodišta šk.go</t>
  </si>
  <si>
    <t>NA KRAJU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</si>
</sst>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"/>
    <numFmt numFmtId="166" formatCode="00000"/>
    <numFmt numFmtId="167" formatCode="0;[Red]0"/>
    <numFmt numFmtId="168" formatCode="#,##0\ _k_n"/>
    <numFmt numFmtId="169" formatCode="#,##0_ ;\-#,##0\ "/>
    <numFmt numFmtId="170" formatCode="0&quot;/&quot;"/>
    <numFmt numFmtId="171" formatCode="00&quot;/&quot;"/>
    <numFmt numFmtId="172" formatCode="00"/>
    <numFmt numFmtId="173" formatCode="00&quot;.&quot;"/>
    <numFmt numFmtId="174" formatCode="00.00&quot;%&quot;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Fixedsys"/>
      <family val="2"/>
    </font>
    <font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4"/>
      <name val="Arial"/>
      <family val="2"/>
    </font>
    <font>
      <sz val="8"/>
      <color indexed="53"/>
      <name val="Arial"/>
      <family val="2"/>
    </font>
    <font>
      <u val="single"/>
      <sz val="10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Tahoma"/>
      <family val="0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0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1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2" applyNumberFormat="0" applyAlignment="0" applyProtection="0"/>
    <xf numFmtId="0" fontId="5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1" fontId="0" fillId="0" borderId="0" xfId="0" applyAlignment="1">
      <alignment/>
    </xf>
    <xf numFmtId="1" fontId="3" fillId="0" borderId="0" xfId="0" applyFont="1" applyAlignment="1">
      <alignment/>
    </xf>
    <xf numFmtId="1" fontId="3" fillId="0" borderId="0" xfId="0" applyFont="1" applyAlignment="1">
      <alignment textRotation="90"/>
    </xf>
    <xf numFmtId="1" fontId="3" fillId="0" borderId="0" xfId="0" applyFont="1" applyBorder="1" applyAlignment="1">
      <alignment/>
    </xf>
    <xf numFmtId="1" fontId="3" fillId="0" borderId="10" xfId="0" applyFont="1" applyBorder="1" applyAlignment="1">
      <alignment/>
    </xf>
    <xf numFmtId="1" fontId="3" fillId="0" borderId="0" xfId="0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1" xfId="0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8" fillId="4" borderId="15" xfId="0" applyNumberFormat="1" applyFont="1" applyFill="1" applyBorder="1" applyAlignment="1">
      <alignment/>
    </xf>
    <xf numFmtId="1" fontId="3" fillId="0" borderId="16" xfId="0" applyFont="1" applyBorder="1" applyAlignment="1">
      <alignment/>
    </xf>
    <xf numFmtId="1" fontId="3" fillId="0" borderId="17" xfId="0" applyFont="1" applyBorder="1" applyAlignment="1">
      <alignment/>
    </xf>
    <xf numFmtId="1" fontId="12" fillId="0" borderId="0" xfId="0" applyFont="1" applyAlignment="1">
      <alignment/>
    </xf>
    <xf numFmtId="1" fontId="13" fillId="0" borderId="0" xfId="0" applyFont="1" applyAlignment="1">
      <alignment/>
    </xf>
    <xf numFmtId="1" fontId="3" fillId="24" borderId="0" xfId="0" applyFont="1" applyFill="1" applyAlignment="1">
      <alignment/>
    </xf>
    <xf numFmtId="1" fontId="3" fillId="24" borderId="0" xfId="0" applyFont="1" applyFill="1" applyBorder="1" applyAlignment="1">
      <alignment/>
    </xf>
    <xf numFmtId="1" fontId="0" fillId="0" borderId="0" xfId="0" applyAlignment="1">
      <alignment/>
    </xf>
    <xf numFmtId="1" fontId="4" fillId="0" borderId="0" xfId="0" applyFont="1" applyAlignment="1">
      <alignment/>
    </xf>
    <xf numFmtId="1" fontId="3" fillId="0" borderId="0" xfId="0" applyFont="1" applyBorder="1" applyAlignment="1">
      <alignment/>
    </xf>
    <xf numFmtId="1" fontId="3" fillId="0" borderId="18" xfId="0" applyFont="1" applyBorder="1" applyAlignment="1">
      <alignment/>
    </xf>
    <xf numFmtId="1" fontId="3" fillId="25" borderId="18" xfId="0" applyFont="1" applyFill="1" applyBorder="1" applyAlignment="1">
      <alignment/>
    </xf>
    <xf numFmtId="1" fontId="3" fillId="25" borderId="10" xfId="0" applyFont="1" applyFill="1" applyBorder="1" applyAlignment="1">
      <alignment/>
    </xf>
    <xf numFmtId="1" fontId="8" fillId="4" borderId="19" xfId="0" applyNumberFormat="1" applyFont="1" applyFill="1" applyBorder="1" applyAlignment="1">
      <alignment/>
    </xf>
    <xf numFmtId="1" fontId="3" fillId="0" borderId="20" xfId="0" applyFont="1" applyBorder="1" applyAlignment="1">
      <alignment/>
    </xf>
    <xf numFmtId="1" fontId="4" fillId="7" borderId="21" xfId="0" applyFont="1" applyFill="1" applyBorder="1" applyAlignment="1">
      <alignment/>
    </xf>
    <xf numFmtId="1" fontId="8" fillId="0" borderId="22" xfId="0" applyFont="1" applyBorder="1" applyAlignment="1">
      <alignment/>
    </xf>
    <xf numFmtId="2" fontId="3" fillId="0" borderId="23" xfId="0" applyNumberFormat="1" applyFont="1" applyBorder="1" applyAlignment="1">
      <alignment/>
    </xf>
    <xf numFmtId="1" fontId="3" fillId="0" borderId="24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textRotation="90"/>
    </xf>
    <xf numFmtId="1" fontId="4" fillId="0" borderId="26" xfId="0" applyFont="1" applyBorder="1" applyAlignment="1">
      <alignment textRotation="90"/>
    </xf>
    <xf numFmtId="1" fontId="5" fillId="0" borderId="26" xfId="0" applyFont="1" applyBorder="1" applyAlignment="1">
      <alignment horizontal="center" vertical="center"/>
    </xf>
    <xf numFmtId="1" fontId="4" fillId="0" borderId="22" xfId="0" applyFont="1" applyBorder="1" applyAlignment="1">
      <alignment textRotation="90"/>
    </xf>
    <xf numFmtId="1" fontId="4" fillId="0" borderId="27" xfId="0" applyFont="1" applyBorder="1" applyAlignment="1">
      <alignment textRotation="90"/>
    </xf>
    <xf numFmtId="1" fontId="4" fillId="0" borderId="22" xfId="0" applyNumberFormat="1" applyFont="1" applyBorder="1" applyAlignment="1">
      <alignment horizontal="center" textRotation="90"/>
    </xf>
    <xf numFmtId="2" fontId="4" fillId="0" borderId="22" xfId="0" applyNumberFormat="1" applyFont="1" applyBorder="1" applyAlignment="1">
      <alignment textRotation="90"/>
    </xf>
    <xf numFmtId="1" fontId="4" fillId="0" borderId="22" xfId="0" applyFont="1" applyBorder="1" applyAlignment="1">
      <alignment horizontal="center" textRotation="90"/>
    </xf>
    <xf numFmtId="1" fontId="14" fillId="0" borderId="0" xfId="0" applyFont="1" applyAlignment="1">
      <alignment/>
    </xf>
    <xf numFmtId="1" fontId="14" fillId="0" borderId="0" xfId="0" applyFont="1" applyBorder="1" applyAlignment="1">
      <alignment/>
    </xf>
    <xf numFmtId="1" fontId="16" fillId="0" borderId="0" xfId="0" applyFont="1" applyAlignment="1">
      <alignment/>
    </xf>
    <xf numFmtId="1" fontId="4" fillId="0" borderId="0" xfId="0" applyFont="1" applyBorder="1" applyAlignment="1">
      <alignment/>
    </xf>
    <xf numFmtId="1" fontId="0" fillId="0" borderId="0" xfId="0" applyBorder="1" applyAlignment="1">
      <alignment horizontal="center"/>
    </xf>
    <xf numFmtId="1" fontId="0" fillId="0" borderId="0" xfId="0" applyFont="1" applyBorder="1" applyAlignment="1">
      <alignment horizontal="center"/>
    </xf>
    <xf numFmtId="1" fontId="10" fillId="0" borderId="0" xfId="0" applyFont="1" applyBorder="1" applyAlignment="1">
      <alignment horizontal="center"/>
    </xf>
    <xf numFmtId="1" fontId="3" fillId="0" borderId="28" xfId="0" applyNumberFormat="1" applyFont="1" applyBorder="1" applyAlignment="1">
      <alignment/>
    </xf>
    <xf numFmtId="1" fontId="9" fillId="0" borderId="29" xfId="0" applyFont="1" applyBorder="1" applyAlignment="1">
      <alignment horizontal="center"/>
    </xf>
    <xf numFmtId="1" fontId="9" fillId="0" borderId="30" xfId="0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10" fillId="26" borderId="32" xfId="0" applyNumberFormat="1" applyFont="1" applyFill="1" applyBorder="1" applyAlignment="1">
      <alignment/>
    </xf>
    <xf numFmtId="1" fontId="10" fillId="26" borderId="33" xfId="0" applyFont="1" applyFill="1" applyBorder="1" applyAlignment="1">
      <alignment/>
    </xf>
    <xf numFmtId="1" fontId="10" fillId="26" borderId="34" xfId="0" applyNumberFormat="1" applyFont="1" applyFill="1" applyBorder="1" applyAlignment="1">
      <alignment/>
    </xf>
    <xf numFmtId="1" fontId="9" fillId="0" borderId="35" xfId="0" applyFont="1" applyBorder="1" applyAlignment="1">
      <alignment horizontal="center"/>
    </xf>
    <xf numFmtId="1" fontId="3" fillId="8" borderId="27" xfId="0" applyFont="1" applyFill="1" applyBorder="1" applyAlignment="1">
      <alignment/>
    </xf>
    <xf numFmtId="1" fontId="7" fillId="8" borderId="27" xfId="0" applyFont="1" applyFill="1" applyBorder="1" applyAlignment="1">
      <alignment/>
    </xf>
    <xf numFmtId="1" fontId="4" fillId="8" borderId="27" xfId="0" applyNumberFormat="1" applyFont="1" applyFill="1" applyBorder="1" applyAlignment="1">
      <alignment/>
    </xf>
    <xf numFmtId="2" fontId="4" fillId="8" borderId="36" xfId="0" applyNumberFormat="1" applyFont="1" applyFill="1" applyBorder="1" applyAlignment="1">
      <alignment/>
    </xf>
    <xf numFmtId="1" fontId="8" fillId="0" borderId="37" xfId="0" applyFont="1" applyBorder="1" applyAlignment="1">
      <alignment horizontal="center"/>
    </xf>
    <xf numFmtId="2" fontId="8" fillId="0" borderId="37" xfId="0" applyNumberFormat="1" applyFont="1" applyBorder="1" applyAlignment="1" applyProtection="1">
      <alignment/>
      <protection hidden="1"/>
    </xf>
    <xf numFmtId="9" fontId="8" fillId="0" borderId="37" xfId="0" applyNumberFormat="1" applyFont="1" applyBorder="1" applyAlignment="1" applyProtection="1">
      <alignment/>
      <protection hidden="1"/>
    </xf>
    <xf numFmtId="2" fontId="23" fillId="0" borderId="38" xfId="0" applyNumberFormat="1" applyFont="1" applyFill="1" applyBorder="1" applyAlignment="1" applyProtection="1">
      <alignment/>
      <protection/>
    </xf>
    <xf numFmtId="9" fontId="22" fillId="0" borderId="39" xfId="0" applyNumberFormat="1" applyFont="1" applyFill="1" applyBorder="1" applyAlignment="1">
      <alignment/>
    </xf>
    <xf numFmtId="9" fontId="22" fillId="0" borderId="40" xfId="0" applyNumberFormat="1" applyFont="1" applyFill="1" applyBorder="1" applyAlignment="1">
      <alignment/>
    </xf>
    <xf numFmtId="1" fontId="4" fillId="0" borderId="41" xfId="0" applyFont="1" applyBorder="1" applyAlignment="1">
      <alignment/>
    </xf>
    <xf numFmtId="1" fontId="3" fillId="0" borderId="27" xfId="0" applyFont="1" applyBorder="1" applyAlignment="1">
      <alignment/>
    </xf>
    <xf numFmtId="1" fontId="4" fillId="4" borderId="42" xfId="0" applyFont="1" applyFill="1" applyBorder="1" applyAlignment="1">
      <alignment/>
    </xf>
    <xf numFmtId="1" fontId="4" fillId="4" borderId="43" xfId="0" applyFont="1" applyFill="1" applyBorder="1" applyAlignment="1">
      <alignment/>
    </xf>
    <xf numFmtId="1" fontId="4" fillId="4" borderId="44" xfId="0" applyFont="1" applyFill="1" applyBorder="1" applyAlignment="1">
      <alignment/>
    </xf>
    <xf numFmtId="1" fontId="4" fillId="4" borderId="45" xfId="0" applyFont="1" applyFill="1" applyBorder="1" applyAlignment="1">
      <alignment/>
    </xf>
    <xf numFmtId="1" fontId="4" fillId="26" borderId="42" xfId="0" applyFont="1" applyFill="1" applyBorder="1" applyAlignment="1">
      <alignment/>
    </xf>
    <xf numFmtId="1" fontId="4" fillId="26" borderId="43" xfId="0" applyFont="1" applyFill="1" applyBorder="1" applyAlignment="1">
      <alignment/>
    </xf>
    <xf numFmtId="1" fontId="4" fillId="26" borderId="44" xfId="0" applyFont="1" applyFill="1" applyBorder="1" applyAlignment="1">
      <alignment/>
    </xf>
    <xf numFmtId="1" fontId="0" fillId="0" borderId="13" xfId="0" applyBorder="1" applyAlignment="1">
      <alignment/>
    </xf>
    <xf numFmtId="1" fontId="0" fillId="0" borderId="13" xfId="0" applyFont="1" applyBorder="1" applyAlignment="1">
      <alignment/>
    </xf>
    <xf numFmtId="1" fontId="15" fillId="0" borderId="46" xfId="0" applyFont="1" applyBorder="1" applyAlignment="1" applyProtection="1">
      <alignment/>
      <protection locked="0"/>
    </xf>
    <xf numFmtId="1" fontId="3" fillId="0" borderId="28" xfId="0" applyFont="1" applyBorder="1" applyAlignment="1" applyProtection="1">
      <alignment/>
      <protection locked="0"/>
    </xf>
    <xf numFmtId="1" fontId="3" fillId="0" borderId="19" xfId="0" applyFont="1" applyBorder="1" applyAlignment="1" applyProtection="1">
      <alignment/>
      <protection locked="0"/>
    </xf>
    <xf numFmtId="1" fontId="17" fillId="0" borderId="47" xfId="0" applyFont="1" applyBorder="1" applyAlignment="1" applyProtection="1">
      <alignment/>
      <protection locked="0"/>
    </xf>
    <xf numFmtId="1" fontId="3" fillId="0" borderId="47" xfId="0" applyFont="1" applyBorder="1" applyAlignment="1" applyProtection="1">
      <alignment/>
      <protection locked="0"/>
    </xf>
    <xf numFmtId="1" fontId="3" fillId="0" borderId="47" xfId="0" applyFont="1" applyBorder="1" applyAlignment="1" applyProtection="1">
      <alignment/>
      <protection locked="0"/>
    </xf>
    <xf numFmtId="1" fontId="3" fillId="4" borderId="28" xfId="0" applyFont="1" applyFill="1" applyBorder="1" applyAlignment="1" applyProtection="1">
      <alignment/>
      <protection locked="0"/>
    </xf>
    <xf numFmtId="1" fontId="8" fillId="26" borderId="28" xfId="0" applyFont="1" applyFill="1" applyBorder="1" applyAlignment="1" applyProtection="1">
      <alignment/>
      <protection locked="0"/>
    </xf>
    <xf numFmtId="1" fontId="3" fillId="4" borderId="48" xfId="0" applyFont="1" applyFill="1" applyBorder="1" applyAlignment="1" applyProtection="1">
      <alignment/>
      <protection locked="0"/>
    </xf>
    <xf numFmtId="1" fontId="8" fillId="26" borderId="48" xfId="0" applyFont="1" applyFill="1" applyBorder="1" applyAlignment="1" applyProtection="1">
      <alignment/>
      <protection locked="0"/>
    </xf>
    <xf numFmtId="1" fontId="0" fillId="0" borderId="28" xfId="0" applyBorder="1" applyAlignment="1" applyProtection="1">
      <alignment/>
      <protection locked="0"/>
    </xf>
    <xf numFmtId="1" fontId="3" fillId="0" borderId="15" xfId="0" applyFont="1" applyBorder="1" applyAlignment="1" applyProtection="1">
      <alignment/>
      <protection locked="0"/>
    </xf>
    <xf numFmtId="1" fontId="15" fillId="0" borderId="13" xfId="0" applyFont="1" applyBorder="1" applyAlignment="1" applyProtection="1">
      <alignment horizontal="center"/>
      <protection locked="0"/>
    </xf>
    <xf numFmtId="2" fontId="8" fillId="0" borderId="49" xfId="0" applyNumberFormat="1" applyFont="1" applyBorder="1" applyAlignment="1" applyProtection="1">
      <alignment textRotation="90"/>
      <protection hidden="1"/>
    </xf>
    <xf numFmtId="2" fontId="8" fillId="0" borderId="50" xfId="0" applyNumberFormat="1" applyFont="1" applyBorder="1" applyAlignment="1" applyProtection="1">
      <alignment textRotation="90"/>
      <protection hidden="1"/>
    </xf>
    <xf numFmtId="2" fontId="8" fillId="0" borderId="51" xfId="0" applyNumberFormat="1" applyFont="1" applyBorder="1" applyAlignment="1" applyProtection="1">
      <alignment textRotation="90"/>
      <protection hidden="1"/>
    </xf>
    <xf numFmtId="1" fontId="0" fillId="0" borderId="0" xfId="0" applyBorder="1" applyAlignment="1">
      <alignment/>
    </xf>
    <xf numFmtId="1" fontId="27" fillId="0" borderId="22" xfId="0" applyFont="1" applyBorder="1" applyAlignment="1">
      <alignment textRotation="90"/>
    </xf>
    <xf numFmtId="1" fontId="27" fillId="0" borderId="52" xfId="0" applyFont="1" applyBorder="1" applyAlignment="1">
      <alignment textRotation="90"/>
    </xf>
    <xf numFmtId="1" fontId="28" fillId="0" borderId="11" xfId="0" applyFont="1" applyBorder="1" applyAlignment="1">
      <alignment/>
    </xf>
    <xf numFmtId="1" fontId="28" fillId="0" borderId="53" xfId="0" applyFont="1" applyBorder="1" applyAlignment="1">
      <alignment/>
    </xf>
    <xf numFmtId="1" fontId="28" fillId="0" borderId="16" xfId="0" applyFont="1" applyBorder="1" applyAlignment="1">
      <alignment/>
    </xf>
    <xf numFmtId="1" fontId="28" fillId="0" borderId="10" xfId="0" applyFont="1" applyBorder="1" applyAlignment="1">
      <alignment/>
    </xf>
    <xf numFmtId="1" fontId="28" fillId="0" borderId="47" xfId="0" applyFont="1" applyBorder="1" applyAlignment="1">
      <alignment/>
    </xf>
    <xf numFmtId="1" fontId="28" fillId="0" borderId="54" xfId="0" applyFont="1" applyBorder="1" applyAlignment="1">
      <alignment/>
    </xf>
    <xf numFmtId="1" fontId="28" fillId="0" borderId="17" xfId="0" applyFont="1" applyBorder="1" applyAlignment="1">
      <alignment/>
    </xf>
    <xf numFmtId="1" fontId="28" fillId="0" borderId="55" xfId="0" applyFont="1" applyBorder="1" applyAlignment="1">
      <alignment/>
    </xf>
    <xf numFmtId="2" fontId="29" fillId="25" borderId="51" xfId="0" applyNumberFormat="1" applyFont="1" applyFill="1" applyBorder="1" applyAlignment="1" applyProtection="1">
      <alignment horizontal="center"/>
      <protection/>
    </xf>
    <xf numFmtId="9" fontId="29" fillId="25" borderId="51" xfId="0" applyNumberFormat="1" applyFont="1" applyFill="1" applyBorder="1" applyAlignment="1" applyProtection="1">
      <alignment horizontal="center"/>
      <protection hidden="1"/>
    </xf>
    <xf numFmtId="1" fontId="0" fillId="0" borderId="28" xfId="0" applyFont="1" applyBorder="1" applyAlignment="1" applyProtection="1">
      <alignment/>
      <protection locked="0"/>
    </xf>
    <xf numFmtId="1" fontId="0" fillId="24" borderId="28" xfId="0" applyFont="1" applyFill="1" applyBorder="1" applyAlignment="1" applyProtection="1">
      <alignment/>
      <protection locked="0"/>
    </xf>
    <xf numFmtId="1" fontId="0" fillId="24" borderId="19" xfId="0" applyFont="1" applyFill="1" applyBorder="1" applyAlignment="1" applyProtection="1">
      <alignment/>
      <protection locked="0"/>
    </xf>
    <xf numFmtId="1" fontId="0" fillId="0" borderId="19" xfId="0" applyFont="1" applyBorder="1" applyAlignment="1" applyProtection="1">
      <alignment/>
      <protection locked="0"/>
    </xf>
    <xf numFmtId="1" fontId="30" fillId="0" borderId="28" xfId="0" applyNumberFormat="1" applyFont="1" applyBorder="1" applyAlignment="1">
      <alignment horizontal="center"/>
    </xf>
    <xf numFmtId="1" fontId="0" fillId="0" borderId="47" xfId="0" applyFont="1" applyBorder="1" applyAlignment="1" applyProtection="1">
      <alignment/>
      <protection locked="0"/>
    </xf>
    <xf numFmtId="1" fontId="30" fillId="0" borderId="47" xfId="0" applyNumberFormat="1" applyFont="1" applyBorder="1" applyAlignment="1">
      <alignment horizontal="center"/>
    </xf>
    <xf numFmtId="1" fontId="0" fillId="24" borderId="47" xfId="0" applyFont="1" applyFill="1" applyBorder="1" applyAlignment="1" applyProtection="1">
      <alignment/>
      <protection locked="0"/>
    </xf>
    <xf numFmtId="2" fontId="31" fillId="0" borderId="28" xfId="0" applyNumberFormat="1" applyFont="1" applyBorder="1" applyAlignment="1">
      <alignment/>
    </xf>
    <xf numFmtId="2" fontId="31" fillId="0" borderId="47" xfId="0" applyNumberFormat="1" applyFont="1" applyBorder="1" applyAlignment="1">
      <alignment/>
    </xf>
    <xf numFmtId="1" fontId="32" fillId="0" borderId="0" xfId="0" applyFont="1" applyAlignment="1">
      <alignment/>
    </xf>
    <xf numFmtId="1" fontId="33" fillId="0" borderId="0" xfId="0" applyFont="1" applyAlignment="1">
      <alignment/>
    </xf>
    <xf numFmtId="1" fontId="0" fillId="0" borderId="0" xfId="0" applyFont="1" applyAlignment="1">
      <alignment/>
    </xf>
    <xf numFmtId="171" fontId="34" fillId="0" borderId="13" xfId="0" applyNumberFormat="1" applyFont="1" applyBorder="1" applyAlignment="1" applyProtection="1">
      <alignment/>
      <protection locked="0"/>
    </xf>
    <xf numFmtId="173" fontId="15" fillId="0" borderId="56" xfId="0" applyNumberFormat="1" applyFont="1" applyBorder="1" applyAlignment="1" applyProtection="1">
      <alignment/>
      <protection locked="0"/>
    </xf>
    <xf numFmtId="173" fontId="15" fillId="0" borderId="0" xfId="0" applyNumberFormat="1" applyFont="1" applyBorder="1" applyAlignment="1" applyProtection="1">
      <alignment/>
      <protection locked="0"/>
    </xf>
    <xf numFmtId="1" fontId="0" fillId="0" borderId="0" xfId="0" applyFont="1" applyBorder="1" applyAlignment="1">
      <alignment/>
    </xf>
    <xf numFmtId="1" fontId="10" fillId="0" borderId="0" xfId="0" applyFont="1" applyAlignment="1">
      <alignment/>
    </xf>
    <xf numFmtId="1" fontId="15" fillId="0" borderId="57" xfId="0" applyFont="1" applyBorder="1" applyAlignment="1" applyProtection="1">
      <alignment horizontal="center"/>
      <protection locked="0"/>
    </xf>
    <xf numFmtId="1" fontId="15" fillId="0" borderId="20" xfId="0" applyFont="1" applyBorder="1" applyAlignment="1" applyProtection="1">
      <alignment horizontal="center"/>
      <protection locked="0"/>
    </xf>
    <xf numFmtId="1" fontId="10" fillId="0" borderId="58" xfId="0" applyFont="1" applyBorder="1" applyAlignment="1">
      <alignment/>
    </xf>
    <xf numFmtId="1" fontId="35" fillId="7" borderId="13" xfId="0" applyFont="1" applyFill="1" applyBorder="1" applyAlignment="1">
      <alignment/>
    </xf>
    <xf numFmtId="1" fontId="36" fillId="7" borderId="59" xfId="0" applyFont="1" applyFill="1" applyBorder="1" applyAlignment="1">
      <alignment horizontal="center"/>
    </xf>
    <xf numFmtId="1" fontId="36" fillId="7" borderId="36" xfId="0" applyFont="1" applyFill="1" applyBorder="1" applyAlignment="1">
      <alignment horizontal="center"/>
    </xf>
    <xf numFmtId="1" fontId="0" fillId="0" borderId="47" xfId="0" applyFont="1" applyBorder="1" applyAlignment="1" applyProtection="1">
      <alignment/>
      <protection locked="0"/>
    </xf>
    <xf numFmtId="1" fontId="6" fillId="25" borderId="16" xfId="0" applyNumberFormat="1" applyFont="1" applyFill="1" applyBorder="1" applyAlignment="1">
      <alignment/>
    </xf>
    <xf numFmtId="1" fontId="0" fillId="0" borderId="54" xfId="0" applyBorder="1" applyAlignment="1">
      <alignment/>
    </xf>
    <xf numFmtId="1" fontId="8" fillId="7" borderId="60" xfId="0" applyFont="1" applyFill="1" applyBorder="1" applyAlignment="1">
      <alignment/>
    </xf>
    <xf numFmtId="1" fontId="0" fillId="0" borderId="61" xfId="0" applyBorder="1" applyAlignment="1">
      <alignment/>
    </xf>
    <xf numFmtId="1" fontId="10" fillId="8" borderId="11" xfId="0" applyFont="1" applyFill="1" applyBorder="1" applyAlignment="1">
      <alignment horizontal="center"/>
    </xf>
    <xf numFmtId="1" fontId="10" fillId="8" borderId="62" xfId="0" applyFont="1" applyFill="1" applyBorder="1" applyAlignment="1">
      <alignment horizontal="center"/>
    </xf>
    <xf numFmtId="1" fontId="23" fillId="8" borderId="16" xfId="0" applyFont="1" applyFill="1" applyBorder="1" applyAlignment="1">
      <alignment horizontal="center"/>
    </xf>
    <xf numFmtId="1" fontId="0" fillId="8" borderId="54" xfId="0" applyFont="1" applyFill="1" applyBorder="1" applyAlignment="1">
      <alignment horizontal="center"/>
    </xf>
    <xf numFmtId="1" fontId="10" fillId="8" borderId="17" xfId="0" applyFont="1" applyFill="1" applyBorder="1" applyAlignment="1">
      <alignment horizontal="center"/>
    </xf>
    <xf numFmtId="1" fontId="0" fillId="8" borderId="55" xfId="0" applyFont="1" applyFill="1" applyBorder="1" applyAlignment="1">
      <alignment horizontal="center"/>
    </xf>
    <xf numFmtId="1" fontId="6" fillId="25" borderId="11" xfId="0" applyNumberFormat="1" applyFont="1" applyFill="1" applyBorder="1" applyAlignment="1">
      <alignment/>
    </xf>
    <xf numFmtId="1" fontId="0" fillId="0" borderId="62" xfId="0" applyBorder="1" applyAlignment="1">
      <alignment/>
    </xf>
    <xf numFmtId="1" fontId="11" fillId="25" borderId="63" xfId="0" applyNumberFormat="1" applyFont="1" applyFill="1" applyBorder="1" applyAlignment="1">
      <alignment/>
    </xf>
    <xf numFmtId="1" fontId="0" fillId="0" borderId="64" xfId="0" applyBorder="1" applyAlignment="1">
      <alignment/>
    </xf>
    <xf numFmtId="1" fontId="4" fillId="0" borderId="25" xfId="0" applyFont="1" applyBorder="1" applyAlignment="1">
      <alignment horizontal="center"/>
    </xf>
    <xf numFmtId="1" fontId="16" fillId="0" borderId="58" xfId="0" applyFont="1" applyBorder="1" applyAlignment="1">
      <alignment horizontal="center"/>
    </xf>
    <xf numFmtId="1" fontId="14" fillId="0" borderId="24" xfId="0" applyFont="1" applyBorder="1" applyAlignment="1">
      <alignment horizontal="center"/>
    </xf>
    <xf numFmtId="1" fontId="16" fillId="0" borderId="0" xfId="0" applyFont="1" applyAlignment="1">
      <alignment horizontal="center"/>
    </xf>
    <xf numFmtId="1" fontId="9" fillId="8" borderId="65" xfId="0" applyFont="1" applyFill="1" applyBorder="1" applyAlignment="1">
      <alignment horizontal="center" vertical="center" textRotation="255"/>
    </xf>
    <xf numFmtId="1" fontId="0" fillId="8" borderId="65" xfId="0" applyFill="1" applyBorder="1" applyAlignment="1">
      <alignment horizontal="center" vertical="center"/>
    </xf>
    <xf numFmtId="1" fontId="0" fillId="8" borderId="66" xfId="0" applyFill="1" applyBorder="1" applyAlignment="1">
      <alignment/>
    </xf>
    <xf numFmtId="1" fontId="25" fillId="0" borderId="67" xfId="0" applyFont="1" applyBorder="1" applyAlignment="1">
      <alignment horizontal="center"/>
    </xf>
    <xf numFmtId="1" fontId="25" fillId="0" borderId="68" xfId="0" applyFont="1" applyBorder="1" applyAlignment="1">
      <alignment horizontal="center"/>
    </xf>
    <xf numFmtId="1" fontId="19" fillId="0" borderId="12" xfId="0" applyFont="1" applyBorder="1" applyAlignment="1">
      <alignment horizontal="right" textRotation="90" shrinkToFit="1"/>
    </xf>
    <xf numFmtId="1" fontId="19" fillId="0" borderId="14" xfId="0" applyFont="1" applyBorder="1" applyAlignment="1">
      <alignment horizontal="right" textRotation="90" shrinkToFit="1"/>
    </xf>
    <xf numFmtId="1" fontId="16" fillId="0" borderId="27" xfId="0" applyFont="1" applyBorder="1" applyAlignment="1">
      <alignment/>
    </xf>
    <xf numFmtId="1" fontId="0" fillId="0" borderId="27" xfId="0" applyBorder="1" applyAlignment="1">
      <alignment/>
    </xf>
    <xf numFmtId="1" fontId="0" fillId="0" borderId="69" xfId="0" applyBorder="1" applyAlignment="1">
      <alignment/>
    </xf>
    <xf numFmtId="1" fontId="4" fillId="8" borderId="70" xfId="0" applyFont="1" applyFill="1" applyBorder="1" applyAlignment="1">
      <alignment horizontal="center"/>
    </xf>
    <xf numFmtId="1" fontId="0" fillId="8" borderId="71" xfId="0" applyFill="1" applyBorder="1" applyAlignment="1">
      <alignment horizontal="center"/>
    </xf>
    <xf numFmtId="1" fontId="4" fillId="0" borderId="72" xfId="0" applyFont="1" applyBorder="1" applyAlignment="1">
      <alignment horizontal="center"/>
    </xf>
    <xf numFmtId="1" fontId="4" fillId="0" borderId="23" xfId="0" applyFont="1" applyBorder="1" applyAlignment="1">
      <alignment horizontal="center"/>
    </xf>
    <xf numFmtId="1" fontId="3" fillId="0" borderId="59" xfId="0" applyFont="1" applyBorder="1" applyAlignment="1">
      <alignment horizontal="center"/>
    </xf>
    <xf numFmtId="1" fontId="3" fillId="0" borderId="0" xfId="0" applyFont="1" applyBorder="1" applyAlignment="1">
      <alignment horizontal="center"/>
    </xf>
    <xf numFmtId="1" fontId="8" fillId="8" borderId="27" xfId="0" applyFont="1" applyFill="1" applyBorder="1" applyAlignment="1">
      <alignment/>
    </xf>
    <xf numFmtId="1" fontId="8" fillId="8" borderId="73" xfId="0" applyFont="1" applyFill="1" applyBorder="1" applyAlignment="1">
      <alignment/>
    </xf>
    <xf numFmtId="1" fontId="36" fillId="7" borderId="63" xfId="0" applyFont="1" applyFill="1" applyBorder="1" applyAlignment="1">
      <alignment horizontal="center"/>
    </xf>
    <xf numFmtId="1" fontId="37" fillId="0" borderId="64" xfId="0" applyFont="1" applyBorder="1" applyAlignment="1">
      <alignment/>
    </xf>
    <xf numFmtId="1" fontId="22" fillId="11" borderId="63" xfId="0" applyFont="1" applyFill="1" applyBorder="1" applyAlignment="1">
      <alignment horizontal="center"/>
    </xf>
    <xf numFmtId="1" fontId="22" fillId="11" borderId="64" xfId="0" applyFont="1" applyFill="1" applyBorder="1" applyAlignment="1">
      <alignment horizontal="center"/>
    </xf>
    <xf numFmtId="174" fontId="9" fillId="11" borderId="74" xfId="0" applyNumberFormat="1" applyFont="1" applyFill="1" applyBorder="1" applyAlignment="1">
      <alignment horizontal="center"/>
    </xf>
    <xf numFmtId="174" fontId="9" fillId="11" borderId="75" xfId="0" applyNumberFormat="1" applyFont="1" applyFill="1" applyBorder="1" applyAlignment="1">
      <alignment horizontal="center"/>
    </xf>
    <xf numFmtId="1" fontId="26" fillId="7" borderId="42" xfId="0" applyFont="1" applyFill="1" applyBorder="1" applyAlignment="1">
      <alignment horizontal="center"/>
    </xf>
    <xf numFmtId="1" fontId="26" fillId="7" borderId="76" xfId="0" applyFont="1" applyFill="1" applyBorder="1" applyAlignment="1">
      <alignment horizontal="center"/>
    </xf>
    <xf numFmtId="1" fontId="16" fillId="0" borderId="77" xfId="0" applyFont="1" applyBorder="1" applyAlignment="1">
      <alignment/>
    </xf>
    <xf numFmtId="1" fontId="16" fillId="0" borderId="69" xfId="0" applyFont="1" applyBorder="1" applyAlignment="1">
      <alignment/>
    </xf>
    <xf numFmtId="1" fontId="16" fillId="0" borderId="0" xfId="0" applyFont="1" applyAlignment="1">
      <alignment horizontal="right"/>
    </xf>
    <xf numFmtId="1" fontId="14" fillId="0" borderId="0" xfId="0" applyFont="1" applyAlignment="1">
      <alignment horizontal="right"/>
    </xf>
    <xf numFmtId="1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dxfs count="8">
    <dxf>
      <font>
        <b/>
        <i val="0"/>
        <color auto="1"/>
      </font>
    </dxf>
    <dxf>
      <font>
        <b/>
        <i val="0"/>
        <color indexed="1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color indexed="10"/>
      </font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u val="none"/>
        <strike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0000FF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62"/>
  <sheetViews>
    <sheetView tabSelected="1" zoomScalePageLayoutView="0" workbookViewId="0" topLeftCell="A34">
      <selection activeCell="Q41" sqref="Q41"/>
    </sheetView>
  </sheetViews>
  <sheetFormatPr defaultColWidth="9.140625" defaultRowHeight="12.75"/>
  <cols>
    <col min="1" max="1" width="3.00390625" style="1" customWidth="1"/>
    <col min="2" max="2" width="17.8515625" style="1" customWidth="1"/>
    <col min="3" max="19" width="3.28125" style="1" customWidth="1"/>
    <col min="20" max="20" width="7.7109375" style="7" customWidth="1"/>
    <col min="21" max="21" width="6.421875" style="6" customWidth="1"/>
    <col min="22" max="22" width="5.00390625" style="1" customWidth="1"/>
    <col min="23" max="23" width="5.28125" style="1" customWidth="1"/>
    <col min="24" max="24" width="7.7109375" style="0" customWidth="1"/>
  </cols>
  <sheetData>
    <row r="1" spans="2:4" ht="15.75" thickBot="1">
      <c r="B1" s="115" t="s">
        <v>53</v>
      </c>
      <c r="C1" s="116"/>
      <c r="D1" s="116"/>
    </row>
    <row r="2" spans="2:23" ht="14.25" thickBot="1" thickTop="1">
      <c r="B2" s="176" t="s">
        <v>56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76" t="s">
        <v>72</v>
      </c>
      <c r="N2" s="178" t="s">
        <v>57</v>
      </c>
      <c r="O2" s="178"/>
      <c r="P2" s="39"/>
      <c r="Q2" s="39"/>
      <c r="R2" s="117"/>
      <c r="S2" s="117"/>
      <c r="T2" s="117"/>
      <c r="U2" s="117"/>
      <c r="V2" s="19"/>
      <c r="W2" s="19"/>
    </row>
    <row r="3" spans="2:23" ht="14.25" thickBot="1" thickTop="1">
      <c r="B3" s="176" t="s">
        <v>86</v>
      </c>
      <c r="C3" s="177"/>
      <c r="D3" s="177"/>
      <c r="E3" s="177"/>
      <c r="F3" s="177"/>
      <c r="G3" s="177"/>
      <c r="H3" s="88">
        <v>2</v>
      </c>
      <c r="I3" s="178" t="s">
        <v>85</v>
      </c>
      <c r="J3" s="178"/>
      <c r="K3" s="178"/>
      <c r="L3" s="178"/>
      <c r="M3" s="178"/>
      <c r="N3" s="41">
        <v>20</v>
      </c>
      <c r="O3" s="118">
        <v>6</v>
      </c>
      <c r="P3" s="119">
        <v>7</v>
      </c>
      <c r="Q3" s="120"/>
      <c r="R3" s="40"/>
      <c r="S3" s="121"/>
      <c r="T3" s="117"/>
      <c r="U3" s="117"/>
      <c r="V3" s="19"/>
      <c r="W3" s="19"/>
    </row>
    <row r="4" spans="2:23" ht="14.25" thickBot="1" thickTop="1">
      <c r="B4" s="122"/>
      <c r="C4" s="155" t="s">
        <v>58</v>
      </c>
      <c r="D4" s="156"/>
      <c r="E4" s="156"/>
      <c r="F4" s="157"/>
      <c r="G4" s="123">
        <v>26</v>
      </c>
      <c r="H4" s="145" t="s">
        <v>60</v>
      </c>
      <c r="I4" s="146"/>
      <c r="J4" s="123">
        <v>12</v>
      </c>
      <c r="K4" s="147" t="s">
        <v>61</v>
      </c>
      <c r="L4" s="147"/>
      <c r="M4" s="147"/>
      <c r="N4" s="123">
        <v>0</v>
      </c>
      <c r="O4" s="174" t="s">
        <v>59</v>
      </c>
      <c r="P4" s="155"/>
      <c r="Q4" s="155"/>
      <c r="R4" s="155"/>
      <c r="S4" s="175"/>
      <c r="T4" s="124">
        <v>0</v>
      </c>
      <c r="U4" s="125"/>
      <c r="V4" s="20"/>
      <c r="W4" s="20"/>
    </row>
    <row r="5" spans="1:23" ht="15" customHeight="1" thickBot="1" thickTop="1">
      <c r="A5" s="2"/>
      <c r="B5" s="30"/>
      <c r="C5" s="144" t="s">
        <v>2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31"/>
      <c r="U5" s="29"/>
      <c r="V5" s="160" t="s">
        <v>70</v>
      </c>
      <c r="W5" s="161"/>
    </row>
    <row r="6" spans="1:23" ht="53.25" customHeight="1" thickBot="1" thickTop="1">
      <c r="A6" s="32" t="s">
        <v>0</v>
      </c>
      <c r="B6" s="33" t="s">
        <v>1</v>
      </c>
      <c r="C6" s="34" t="s">
        <v>66</v>
      </c>
      <c r="D6" s="34" t="s">
        <v>3</v>
      </c>
      <c r="E6" s="35" t="s">
        <v>4</v>
      </c>
      <c r="F6" s="34" t="s">
        <v>81</v>
      </c>
      <c r="G6" s="34" t="s">
        <v>5</v>
      </c>
      <c r="H6" s="34" t="s">
        <v>78</v>
      </c>
      <c r="I6" s="34" t="s">
        <v>6</v>
      </c>
      <c r="J6" s="34" t="s">
        <v>7</v>
      </c>
      <c r="K6" s="34" t="s">
        <v>8</v>
      </c>
      <c r="L6" s="34" t="s">
        <v>9</v>
      </c>
      <c r="M6" s="34" t="s">
        <v>67</v>
      </c>
      <c r="N6" s="34" t="s">
        <v>10</v>
      </c>
      <c r="O6" s="93" t="s">
        <v>11</v>
      </c>
      <c r="P6" s="94" t="s">
        <v>62</v>
      </c>
      <c r="Q6" s="94" t="s">
        <v>83</v>
      </c>
      <c r="R6" s="94" t="s">
        <v>68</v>
      </c>
      <c r="S6" s="93" t="s">
        <v>51</v>
      </c>
      <c r="T6" s="36" t="s">
        <v>13</v>
      </c>
      <c r="U6" s="37" t="s">
        <v>12</v>
      </c>
      <c r="V6" s="38" t="s">
        <v>14</v>
      </c>
      <c r="W6" s="38" t="s">
        <v>80</v>
      </c>
    </row>
    <row r="7" spans="1:23" ht="13.5" thickTop="1">
      <c r="A7" s="46" t="s">
        <v>15</v>
      </c>
      <c r="B7" s="79" t="s">
        <v>84</v>
      </c>
      <c r="C7" s="105">
        <v>5</v>
      </c>
      <c r="D7" s="105">
        <v>5</v>
      </c>
      <c r="E7" s="105">
        <v>5</v>
      </c>
      <c r="F7" s="105">
        <v>5</v>
      </c>
      <c r="G7" s="105">
        <v>5</v>
      </c>
      <c r="H7" s="105">
        <v>4</v>
      </c>
      <c r="I7" s="105"/>
      <c r="J7" s="105">
        <v>5</v>
      </c>
      <c r="K7" s="105">
        <v>5</v>
      </c>
      <c r="L7" s="105">
        <v>5</v>
      </c>
      <c r="M7" s="105">
        <v>5</v>
      </c>
      <c r="N7" s="105">
        <v>5</v>
      </c>
      <c r="O7" s="105">
        <v>5</v>
      </c>
      <c r="P7" s="106"/>
      <c r="Q7" s="107"/>
      <c r="R7" s="107"/>
      <c r="S7" s="108"/>
      <c r="T7" s="109">
        <f>IF(MIN(C7:R7)=1,1,ROUND(U7,0))</f>
        <v>5</v>
      </c>
      <c r="U7" s="113">
        <f>AVERAGE(C7:S7)</f>
        <v>4.916666666666667</v>
      </c>
      <c r="V7" s="105"/>
      <c r="W7" s="105"/>
    </row>
    <row r="8" spans="1:23" ht="12.75">
      <c r="A8" s="46" t="s">
        <v>16</v>
      </c>
      <c r="B8" s="79" t="s">
        <v>84</v>
      </c>
      <c r="C8" s="110">
        <v>4</v>
      </c>
      <c r="D8" s="110">
        <v>5</v>
      </c>
      <c r="E8" s="110">
        <v>5</v>
      </c>
      <c r="F8" s="110">
        <v>4</v>
      </c>
      <c r="G8" s="110">
        <v>4</v>
      </c>
      <c r="H8" s="110">
        <v>3</v>
      </c>
      <c r="I8" s="110"/>
      <c r="J8" s="110">
        <v>2</v>
      </c>
      <c r="K8" s="110">
        <v>5</v>
      </c>
      <c r="L8" s="110">
        <v>5</v>
      </c>
      <c r="M8" s="110">
        <v>5</v>
      </c>
      <c r="N8" s="110">
        <v>5</v>
      </c>
      <c r="O8" s="110">
        <v>5</v>
      </c>
      <c r="P8" s="110"/>
      <c r="Q8" s="110"/>
      <c r="R8" s="110"/>
      <c r="S8" s="110"/>
      <c r="T8" s="111">
        <f aca="true" t="shared" si="0" ref="T8:T41">IF(MIN(C8:R8)=1,1,ROUND(U8,0))</f>
        <v>4</v>
      </c>
      <c r="U8" s="114">
        <f aca="true" t="shared" si="1" ref="U8:U41">AVERAGE(C8:S8)</f>
        <v>4.333333333333333</v>
      </c>
      <c r="V8" s="129"/>
      <c r="W8" s="129"/>
    </row>
    <row r="9" spans="1:23" ht="12.75">
      <c r="A9" s="46" t="s">
        <v>17</v>
      </c>
      <c r="B9" s="79" t="s">
        <v>84</v>
      </c>
      <c r="C9" s="110">
        <v>2</v>
      </c>
      <c r="D9" s="110">
        <v>5</v>
      </c>
      <c r="E9" s="110">
        <v>4</v>
      </c>
      <c r="F9" s="110">
        <v>2</v>
      </c>
      <c r="G9" s="110">
        <v>2</v>
      </c>
      <c r="H9" s="110">
        <v>2</v>
      </c>
      <c r="I9" s="110"/>
      <c r="J9" s="110">
        <v>4</v>
      </c>
      <c r="K9" s="110">
        <v>3</v>
      </c>
      <c r="L9" s="110">
        <v>5</v>
      </c>
      <c r="M9" s="110">
        <v>4</v>
      </c>
      <c r="N9" s="110">
        <v>5</v>
      </c>
      <c r="O9" s="110">
        <v>5</v>
      </c>
      <c r="P9" s="110"/>
      <c r="Q9" s="110"/>
      <c r="R9" s="110"/>
      <c r="S9" s="110"/>
      <c r="T9" s="111">
        <f t="shared" si="0"/>
        <v>4</v>
      </c>
      <c r="U9" s="114">
        <f t="shared" si="1"/>
        <v>3.5833333333333335</v>
      </c>
      <c r="V9" s="129"/>
      <c r="W9" s="129"/>
    </row>
    <row r="10" spans="1:23" ht="12.75">
      <c r="A10" s="46" t="s">
        <v>18</v>
      </c>
      <c r="B10" s="79" t="s">
        <v>84</v>
      </c>
      <c r="C10" s="110">
        <v>3</v>
      </c>
      <c r="D10" s="110">
        <v>4</v>
      </c>
      <c r="E10" s="110">
        <v>3</v>
      </c>
      <c r="F10" s="110">
        <v>5</v>
      </c>
      <c r="G10" s="110">
        <v>2</v>
      </c>
      <c r="H10" s="110">
        <v>2</v>
      </c>
      <c r="I10" s="110">
        <v>4</v>
      </c>
      <c r="J10" s="110">
        <v>3</v>
      </c>
      <c r="K10" s="110">
        <v>2</v>
      </c>
      <c r="L10" s="110">
        <v>3</v>
      </c>
      <c r="M10" s="110">
        <v>5</v>
      </c>
      <c r="N10" s="110">
        <v>5</v>
      </c>
      <c r="O10" s="110">
        <v>5</v>
      </c>
      <c r="P10" s="110"/>
      <c r="Q10" s="110"/>
      <c r="R10" s="110"/>
      <c r="S10" s="110"/>
      <c r="T10" s="111">
        <f t="shared" si="0"/>
        <v>4</v>
      </c>
      <c r="U10" s="114">
        <f t="shared" si="1"/>
        <v>3.5384615384615383</v>
      </c>
      <c r="V10" s="129"/>
      <c r="W10" s="129"/>
    </row>
    <row r="11" spans="1:23" ht="12.75">
      <c r="A11" s="46" t="s">
        <v>19</v>
      </c>
      <c r="B11" s="79" t="s">
        <v>84</v>
      </c>
      <c r="C11" s="110">
        <v>2</v>
      </c>
      <c r="D11" s="110">
        <v>4</v>
      </c>
      <c r="E11" s="110">
        <v>3</v>
      </c>
      <c r="F11" s="110">
        <v>2</v>
      </c>
      <c r="G11" s="110">
        <v>5</v>
      </c>
      <c r="H11" s="110">
        <v>5</v>
      </c>
      <c r="I11" s="110">
        <v>2</v>
      </c>
      <c r="J11" s="110">
        <v>4</v>
      </c>
      <c r="K11" s="110">
        <v>5</v>
      </c>
      <c r="L11" s="110">
        <v>2</v>
      </c>
      <c r="M11" s="110">
        <v>4</v>
      </c>
      <c r="N11" s="110">
        <v>5</v>
      </c>
      <c r="O11" s="110">
        <v>4</v>
      </c>
      <c r="P11" s="110"/>
      <c r="Q11" s="110"/>
      <c r="R11" s="110"/>
      <c r="S11" s="110"/>
      <c r="T11" s="111">
        <f t="shared" si="0"/>
        <v>4</v>
      </c>
      <c r="U11" s="114">
        <f t="shared" si="1"/>
        <v>3.6153846153846154</v>
      </c>
      <c r="V11" s="129"/>
      <c r="W11" s="129"/>
    </row>
    <row r="12" spans="1:23" ht="12.75">
      <c r="A12" s="46" t="s">
        <v>20</v>
      </c>
      <c r="B12" s="79" t="s">
        <v>84</v>
      </c>
      <c r="C12" s="110">
        <v>3</v>
      </c>
      <c r="D12" s="110">
        <v>5</v>
      </c>
      <c r="E12" s="110">
        <v>5</v>
      </c>
      <c r="F12" s="110">
        <v>4</v>
      </c>
      <c r="G12" s="110">
        <v>3</v>
      </c>
      <c r="H12" s="110">
        <v>2</v>
      </c>
      <c r="I12" s="110">
        <v>4</v>
      </c>
      <c r="J12" s="110"/>
      <c r="K12" s="110">
        <v>3</v>
      </c>
      <c r="L12" s="110">
        <v>3</v>
      </c>
      <c r="M12" s="110">
        <v>5</v>
      </c>
      <c r="N12" s="110">
        <v>4</v>
      </c>
      <c r="O12" s="110">
        <v>4</v>
      </c>
      <c r="P12" s="110">
        <v>5</v>
      </c>
      <c r="Q12" s="110"/>
      <c r="R12" s="110"/>
      <c r="S12" s="110"/>
      <c r="T12" s="111">
        <f t="shared" si="0"/>
        <v>4</v>
      </c>
      <c r="U12" s="114">
        <f t="shared" si="1"/>
        <v>3.8461538461538463</v>
      </c>
      <c r="V12" s="129"/>
      <c r="W12" s="129"/>
    </row>
    <row r="13" spans="1:23" ht="12.75">
      <c r="A13" s="46" t="s">
        <v>21</v>
      </c>
      <c r="B13" s="79" t="s">
        <v>84</v>
      </c>
      <c r="C13" s="110">
        <v>3</v>
      </c>
      <c r="D13" s="110">
        <v>5</v>
      </c>
      <c r="E13" s="110">
        <v>4</v>
      </c>
      <c r="F13" s="110">
        <v>5</v>
      </c>
      <c r="G13" s="110">
        <v>3</v>
      </c>
      <c r="H13" s="110">
        <v>4</v>
      </c>
      <c r="I13" s="110">
        <v>4</v>
      </c>
      <c r="J13" s="110"/>
      <c r="K13" s="110">
        <v>3</v>
      </c>
      <c r="L13" s="110">
        <v>4</v>
      </c>
      <c r="M13" s="110">
        <v>4</v>
      </c>
      <c r="N13" s="110">
        <v>5</v>
      </c>
      <c r="O13" s="110">
        <v>5</v>
      </c>
      <c r="P13" s="112">
        <v>4</v>
      </c>
      <c r="Q13" s="112"/>
      <c r="R13" s="112"/>
      <c r="S13" s="110"/>
      <c r="T13" s="111">
        <f t="shared" si="0"/>
        <v>4</v>
      </c>
      <c r="U13" s="114">
        <f t="shared" si="1"/>
        <v>4.076923076923077</v>
      </c>
      <c r="V13" s="129"/>
      <c r="W13" s="129"/>
    </row>
    <row r="14" spans="1:23" ht="12.75">
      <c r="A14" s="46" t="s">
        <v>71</v>
      </c>
      <c r="B14" s="79" t="s">
        <v>84</v>
      </c>
      <c r="C14" s="112">
        <v>3</v>
      </c>
      <c r="D14" s="112">
        <v>5</v>
      </c>
      <c r="E14" s="112">
        <v>5</v>
      </c>
      <c r="F14" s="112">
        <v>3</v>
      </c>
      <c r="G14" s="112">
        <v>2</v>
      </c>
      <c r="H14" s="112">
        <v>3</v>
      </c>
      <c r="I14" s="112">
        <v>3</v>
      </c>
      <c r="J14" s="112"/>
      <c r="K14" s="112">
        <v>3</v>
      </c>
      <c r="L14" s="112">
        <v>3</v>
      </c>
      <c r="M14" s="112">
        <v>4</v>
      </c>
      <c r="N14" s="112">
        <v>5</v>
      </c>
      <c r="O14" s="112">
        <v>5</v>
      </c>
      <c r="P14" s="112">
        <v>4</v>
      </c>
      <c r="Q14" s="112"/>
      <c r="R14" s="112"/>
      <c r="S14" s="112"/>
      <c r="T14" s="111">
        <f t="shared" si="0"/>
        <v>4</v>
      </c>
      <c r="U14" s="114">
        <f t="shared" si="1"/>
        <v>3.6923076923076925</v>
      </c>
      <c r="V14" s="129"/>
      <c r="W14" s="129"/>
    </row>
    <row r="15" spans="1:23" ht="12.75">
      <c r="A15" s="46" t="s">
        <v>22</v>
      </c>
      <c r="B15" s="79" t="s">
        <v>84</v>
      </c>
      <c r="C15" s="110">
        <v>2</v>
      </c>
      <c r="D15" s="110">
        <v>3</v>
      </c>
      <c r="E15" s="110">
        <v>3</v>
      </c>
      <c r="F15" s="110">
        <v>3</v>
      </c>
      <c r="G15" s="110">
        <v>2</v>
      </c>
      <c r="H15" s="110">
        <v>2</v>
      </c>
      <c r="I15" s="110">
        <v>5</v>
      </c>
      <c r="J15" s="110"/>
      <c r="K15" s="110">
        <v>5</v>
      </c>
      <c r="L15" s="110">
        <v>5</v>
      </c>
      <c r="M15" s="110">
        <v>5</v>
      </c>
      <c r="N15" s="110">
        <v>5</v>
      </c>
      <c r="O15" s="110">
        <v>4</v>
      </c>
      <c r="P15" s="110"/>
      <c r="Q15" s="110"/>
      <c r="R15" s="110"/>
      <c r="S15" s="110"/>
      <c r="T15" s="111">
        <f t="shared" si="0"/>
        <v>4</v>
      </c>
      <c r="U15" s="114">
        <f t="shared" si="1"/>
        <v>3.6666666666666665</v>
      </c>
      <c r="V15" s="129"/>
      <c r="W15" s="129"/>
    </row>
    <row r="16" spans="1:23" ht="12.75">
      <c r="A16" s="46" t="s">
        <v>23</v>
      </c>
      <c r="B16" s="79" t="s">
        <v>84</v>
      </c>
      <c r="C16" s="110">
        <v>5</v>
      </c>
      <c r="D16" s="110">
        <v>5</v>
      </c>
      <c r="E16" s="110">
        <v>5</v>
      </c>
      <c r="F16" s="110">
        <v>5</v>
      </c>
      <c r="G16" s="110">
        <v>5</v>
      </c>
      <c r="H16" s="110">
        <v>5</v>
      </c>
      <c r="I16" s="110"/>
      <c r="J16" s="110"/>
      <c r="K16" s="110">
        <v>5</v>
      </c>
      <c r="L16" s="110">
        <v>5</v>
      </c>
      <c r="M16" s="110">
        <v>5</v>
      </c>
      <c r="N16" s="110">
        <v>5</v>
      </c>
      <c r="O16" s="110">
        <v>5</v>
      </c>
      <c r="P16" s="110"/>
      <c r="Q16" s="110"/>
      <c r="R16" s="110"/>
      <c r="S16" s="110"/>
      <c r="T16" s="111">
        <f t="shared" si="0"/>
        <v>5</v>
      </c>
      <c r="U16" s="114">
        <f t="shared" si="1"/>
        <v>5</v>
      </c>
      <c r="V16" s="129"/>
      <c r="W16" s="129"/>
    </row>
    <row r="17" spans="1:23" ht="12.75">
      <c r="A17" s="46" t="s">
        <v>24</v>
      </c>
      <c r="B17" s="79" t="s">
        <v>84</v>
      </c>
      <c r="C17" s="110">
        <v>3</v>
      </c>
      <c r="D17" s="110">
        <v>5</v>
      </c>
      <c r="E17" s="110">
        <v>4</v>
      </c>
      <c r="F17" s="110">
        <v>3</v>
      </c>
      <c r="G17" s="110">
        <v>2</v>
      </c>
      <c r="H17" s="110">
        <v>3</v>
      </c>
      <c r="I17" s="110"/>
      <c r="J17" s="110"/>
      <c r="K17" s="110">
        <v>4</v>
      </c>
      <c r="L17" s="110">
        <v>4</v>
      </c>
      <c r="M17" s="110">
        <v>5</v>
      </c>
      <c r="N17" s="110">
        <v>4</v>
      </c>
      <c r="O17" s="110">
        <v>4</v>
      </c>
      <c r="P17" s="112"/>
      <c r="Q17" s="112">
        <v>5</v>
      </c>
      <c r="R17" s="112"/>
      <c r="S17" s="110"/>
      <c r="T17" s="111">
        <f t="shared" si="0"/>
        <v>4</v>
      </c>
      <c r="U17" s="114">
        <f t="shared" si="1"/>
        <v>3.8333333333333335</v>
      </c>
      <c r="V17" s="129"/>
      <c r="W17" s="129"/>
    </row>
    <row r="18" spans="1:23" ht="12.75">
      <c r="A18" s="46" t="s">
        <v>25</v>
      </c>
      <c r="B18" s="79" t="s">
        <v>84</v>
      </c>
      <c r="C18" s="112">
        <v>4</v>
      </c>
      <c r="D18" s="112">
        <v>5</v>
      </c>
      <c r="E18" s="112">
        <v>5</v>
      </c>
      <c r="F18" s="112">
        <v>5</v>
      </c>
      <c r="G18" s="112">
        <v>3</v>
      </c>
      <c r="H18" s="112">
        <v>3</v>
      </c>
      <c r="I18" s="112"/>
      <c r="J18" s="112"/>
      <c r="K18" s="112">
        <v>4</v>
      </c>
      <c r="L18" s="112">
        <v>4</v>
      </c>
      <c r="M18" s="112">
        <v>5</v>
      </c>
      <c r="N18" s="112">
        <v>5</v>
      </c>
      <c r="O18" s="112">
        <v>5</v>
      </c>
      <c r="P18" s="112"/>
      <c r="Q18" s="112">
        <v>4</v>
      </c>
      <c r="R18" s="112"/>
      <c r="S18" s="112"/>
      <c r="T18" s="111">
        <f t="shared" si="0"/>
        <v>4</v>
      </c>
      <c r="U18" s="114">
        <f t="shared" si="1"/>
        <v>4.333333333333333</v>
      </c>
      <c r="V18" s="129"/>
      <c r="W18" s="129"/>
    </row>
    <row r="19" spans="1:23" ht="12.75">
      <c r="A19" s="46" t="s">
        <v>26</v>
      </c>
      <c r="B19" s="79" t="s">
        <v>84</v>
      </c>
      <c r="C19" s="110">
        <v>2</v>
      </c>
      <c r="D19" s="110">
        <v>3</v>
      </c>
      <c r="E19" s="110">
        <v>3</v>
      </c>
      <c r="F19" s="110">
        <v>2</v>
      </c>
      <c r="G19" s="110">
        <v>2</v>
      </c>
      <c r="H19" s="110">
        <v>2</v>
      </c>
      <c r="I19" s="110"/>
      <c r="J19" s="110"/>
      <c r="K19" s="110">
        <v>5</v>
      </c>
      <c r="L19" s="110">
        <v>5</v>
      </c>
      <c r="M19" s="110">
        <v>3</v>
      </c>
      <c r="N19" s="110">
        <v>4</v>
      </c>
      <c r="O19" s="110">
        <v>4</v>
      </c>
      <c r="P19" s="110"/>
      <c r="Q19" s="110">
        <v>4</v>
      </c>
      <c r="R19" s="110"/>
      <c r="S19" s="110"/>
      <c r="T19" s="111">
        <f t="shared" si="0"/>
        <v>3</v>
      </c>
      <c r="U19" s="114">
        <f t="shared" si="1"/>
        <v>3.25</v>
      </c>
      <c r="V19" s="129"/>
      <c r="W19" s="129"/>
    </row>
    <row r="20" spans="1:23" ht="12.75">
      <c r="A20" s="46" t="s">
        <v>27</v>
      </c>
      <c r="B20" s="79" t="s">
        <v>84</v>
      </c>
      <c r="C20" s="110">
        <v>3</v>
      </c>
      <c r="D20" s="110">
        <v>5</v>
      </c>
      <c r="E20" s="110">
        <v>4</v>
      </c>
      <c r="F20" s="110">
        <v>3</v>
      </c>
      <c r="G20" s="110">
        <v>3</v>
      </c>
      <c r="H20" s="110">
        <v>3</v>
      </c>
      <c r="I20" s="110"/>
      <c r="J20" s="110"/>
      <c r="K20" s="110">
        <v>4</v>
      </c>
      <c r="L20" s="110">
        <v>4</v>
      </c>
      <c r="M20" s="110">
        <v>5</v>
      </c>
      <c r="N20" s="110">
        <v>5</v>
      </c>
      <c r="O20" s="110">
        <v>5</v>
      </c>
      <c r="P20" s="110"/>
      <c r="Q20" s="110"/>
      <c r="R20" s="110"/>
      <c r="S20" s="110"/>
      <c r="T20" s="111">
        <f t="shared" si="0"/>
        <v>4</v>
      </c>
      <c r="U20" s="114">
        <f t="shared" si="1"/>
        <v>4</v>
      </c>
      <c r="V20" s="129"/>
      <c r="W20" s="129"/>
    </row>
    <row r="21" spans="1:23" ht="12.75">
      <c r="A21" s="46" t="s">
        <v>28</v>
      </c>
      <c r="B21" s="79" t="s">
        <v>84</v>
      </c>
      <c r="C21" s="110">
        <v>3</v>
      </c>
      <c r="D21" s="110">
        <v>5</v>
      </c>
      <c r="E21" s="110">
        <v>4</v>
      </c>
      <c r="F21" s="110">
        <v>4</v>
      </c>
      <c r="G21" s="110">
        <v>3</v>
      </c>
      <c r="H21" s="110">
        <v>4</v>
      </c>
      <c r="I21" s="110"/>
      <c r="J21" s="110"/>
      <c r="K21" s="110">
        <v>4</v>
      </c>
      <c r="L21" s="110">
        <v>3</v>
      </c>
      <c r="M21" s="110">
        <v>5</v>
      </c>
      <c r="N21" s="110">
        <v>4</v>
      </c>
      <c r="O21" s="110">
        <v>5</v>
      </c>
      <c r="P21" s="110"/>
      <c r="Q21" s="110"/>
      <c r="R21" s="110"/>
      <c r="S21" s="110"/>
      <c r="T21" s="111">
        <f t="shared" si="0"/>
        <v>4</v>
      </c>
      <c r="U21" s="114">
        <f t="shared" si="1"/>
        <v>4</v>
      </c>
      <c r="V21" s="129"/>
      <c r="W21" s="129"/>
    </row>
    <row r="22" spans="1:23" ht="12.75">
      <c r="A22" s="46" t="s">
        <v>29</v>
      </c>
      <c r="B22" s="79" t="s">
        <v>84</v>
      </c>
      <c r="C22" s="110">
        <v>3</v>
      </c>
      <c r="D22" s="110">
        <v>5</v>
      </c>
      <c r="E22" s="110">
        <v>4</v>
      </c>
      <c r="F22" s="110">
        <v>3</v>
      </c>
      <c r="G22" s="110">
        <v>5</v>
      </c>
      <c r="H22" s="110">
        <v>3</v>
      </c>
      <c r="I22" s="110"/>
      <c r="J22" s="110"/>
      <c r="K22" s="110">
        <v>3</v>
      </c>
      <c r="L22" s="110">
        <v>4</v>
      </c>
      <c r="M22" s="110">
        <v>4</v>
      </c>
      <c r="N22" s="110">
        <v>5</v>
      </c>
      <c r="O22" s="110">
        <v>5</v>
      </c>
      <c r="P22" s="110"/>
      <c r="Q22" s="110"/>
      <c r="R22" s="110"/>
      <c r="S22" s="110"/>
      <c r="T22" s="111">
        <f t="shared" si="0"/>
        <v>4</v>
      </c>
      <c r="U22" s="114">
        <f t="shared" si="1"/>
        <v>4</v>
      </c>
      <c r="V22" s="129"/>
      <c r="W22" s="129"/>
    </row>
    <row r="23" spans="1:23" ht="12.75">
      <c r="A23" s="46" t="s">
        <v>30</v>
      </c>
      <c r="B23" s="79" t="s">
        <v>84</v>
      </c>
      <c r="C23" s="110">
        <v>4</v>
      </c>
      <c r="D23" s="110">
        <v>5</v>
      </c>
      <c r="E23" s="110">
        <v>5</v>
      </c>
      <c r="F23" s="110">
        <v>5</v>
      </c>
      <c r="G23" s="110">
        <v>4</v>
      </c>
      <c r="H23" s="110">
        <v>4</v>
      </c>
      <c r="I23" s="110"/>
      <c r="J23" s="110"/>
      <c r="K23" s="110">
        <v>4</v>
      </c>
      <c r="L23" s="110">
        <v>5</v>
      </c>
      <c r="M23" s="110">
        <v>5</v>
      </c>
      <c r="N23" s="110">
        <v>5</v>
      </c>
      <c r="O23" s="110">
        <v>5</v>
      </c>
      <c r="P23" s="110"/>
      <c r="Q23" s="110"/>
      <c r="R23" s="110"/>
      <c r="S23" s="110"/>
      <c r="T23" s="111">
        <f t="shared" si="0"/>
        <v>5</v>
      </c>
      <c r="U23" s="114">
        <f t="shared" si="1"/>
        <v>4.636363636363637</v>
      </c>
      <c r="V23" s="129"/>
      <c r="W23" s="129"/>
    </row>
    <row r="24" spans="1:23" ht="12.75">
      <c r="A24" s="46" t="s">
        <v>31</v>
      </c>
      <c r="B24" s="79" t="s">
        <v>84</v>
      </c>
      <c r="C24" s="110">
        <v>2</v>
      </c>
      <c r="D24" s="110">
        <v>5</v>
      </c>
      <c r="E24" s="110">
        <v>4</v>
      </c>
      <c r="F24" s="110">
        <v>2</v>
      </c>
      <c r="G24" s="110">
        <v>2</v>
      </c>
      <c r="H24" s="110">
        <v>2</v>
      </c>
      <c r="I24" s="110"/>
      <c r="J24" s="110"/>
      <c r="K24" s="110">
        <v>3</v>
      </c>
      <c r="L24" s="110">
        <v>3</v>
      </c>
      <c r="M24" s="110">
        <v>5</v>
      </c>
      <c r="N24" s="110">
        <v>5</v>
      </c>
      <c r="O24" s="110">
        <v>4</v>
      </c>
      <c r="P24" s="110"/>
      <c r="Q24" s="110"/>
      <c r="R24" s="110"/>
      <c r="S24" s="110"/>
      <c r="T24" s="111">
        <f t="shared" si="0"/>
        <v>3</v>
      </c>
      <c r="U24" s="114">
        <f t="shared" si="1"/>
        <v>3.3636363636363638</v>
      </c>
      <c r="V24" s="129"/>
      <c r="W24" s="129"/>
    </row>
    <row r="25" spans="1:23" ht="12.75">
      <c r="A25" s="46" t="s">
        <v>33</v>
      </c>
      <c r="B25" s="79" t="s">
        <v>84</v>
      </c>
      <c r="C25" s="110">
        <v>5</v>
      </c>
      <c r="D25" s="110">
        <v>5</v>
      </c>
      <c r="E25" s="110">
        <v>5</v>
      </c>
      <c r="F25" s="110">
        <v>5</v>
      </c>
      <c r="G25" s="110">
        <v>5</v>
      </c>
      <c r="H25" s="110">
        <v>5</v>
      </c>
      <c r="I25" s="110"/>
      <c r="J25" s="110"/>
      <c r="K25" s="110">
        <v>5</v>
      </c>
      <c r="L25" s="110">
        <v>5</v>
      </c>
      <c r="M25" s="110">
        <v>5</v>
      </c>
      <c r="N25" s="110">
        <v>5</v>
      </c>
      <c r="O25" s="110">
        <v>5</v>
      </c>
      <c r="P25" s="110"/>
      <c r="Q25" s="110"/>
      <c r="R25" s="110"/>
      <c r="S25" s="110"/>
      <c r="T25" s="111">
        <f t="shared" si="0"/>
        <v>5</v>
      </c>
      <c r="U25" s="114">
        <f t="shared" si="1"/>
        <v>5</v>
      </c>
      <c r="V25" s="129"/>
      <c r="W25" s="129"/>
    </row>
    <row r="26" spans="1:23" ht="12.75">
      <c r="A26" s="46" t="s">
        <v>34</v>
      </c>
      <c r="B26" s="79" t="s">
        <v>84</v>
      </c>
      <c r="C26" s="110">
        <v>2</v>
      </c>
      <c r="D26" s="110">
        <v>3</v>
      </c>
      <c r="E26" s="110">
        <v>3</v>
      </c>
      <c r="F26" s="110">
        <v>2</v>
      </c>
      <c r="G26" s="110">
        <v>2</v>
      </c>
      <c r="H26" s="110">
        <v>2</v>
      </c>
      <c r="I26" s="110"/>
      <c r="J26" s="110"/>
      <c r="K26" s="110">
        <v>2</v>
      </c>
      <c r="L26" s="110">
        <v>2</v>
      </c>
      <c r="M26" s="110">
        <v>4</v>
      </c>
      <c r="N26" s="110">
        <v>5</v>
      </c>
      <c r="O26" s="110">
        <v>3</v>
      </c>
      <c r="P26" s="110"/>
      <c r="Q26" s="110"/>
      <c r="R26" s="110"/>
      <c r="S26" s="110"/>
      <c r="T26" s="111">
        <f t="shared" si="0"/>
        <v>3</v>
      </c>
      <c r="U26" s="114">
        <f t="shared" si="1"/>
        <v>2.727272727272727</v>
      </c>
      <c r="V26" s="129"/>
      <c r="W26" s="129"/>
    </row>
    <row r="27" spans="1:23" ht="12.75">
      <c r="A27" s="46" t="s">
        <v>35</v>
      </c>
      <c r="B27" s="79" t="s">
        <v>84</v>
      </c>
      <c r="C27" s="110">
        <v>5</v>
      </c>
      <c r="D27" s="110">
        <v>5</v>
      </c>
      <c r="E27" s="110">
        <v>5</v>
      </c>
      <c r="F27" s="110">
        <v>5</v>
      </c>
      <c r="G27" s="110">
        <v>5</v>
      </c>
      <c r="H27" s="110">
        <v>3</v>
      </c>
      <c r="I27" s="110"/>
      <c r="J27" s="110"/>
      <c r="K27" s="110">
        <v>5</v>
      </c>
      <c r="L27" s="110">
        <v>5</v>
      </c>
      <c r="M27" s="110">
        <v>5</v>
      </c>
      <c r="N27" s="110">
        <v>5</v>
      </c>
      <c r="O27" s="110">
        <v>5</v>
      </c>
      <c r="P27" s="110"/>
      <c r="Q27" s="110"/>
      <c r="R27" s="110"/>
      <c r="S27" s="110"/>
      <c r="T27" s="111">
        <f t="shared" si="0"/>
        <v>5</v>
      </c>
      <c r="U27" s="114">
        <f t="shared" si="1"/>
        <v>4.818181818181818</v>
      </c>
      <c r="V27" s="129"/>
      <c r="W27" s="129"/>
    </row>
    <row r="28" spans="1:23" ht="12.75">
      <c r="A28" s="46" t="s">
        <v>36</v>
      </c>
      <c r="B28" s="79" t="s">
        <v>84</v>
      </c>
      <c r="C28" s="110">
        <v>2</v>
      </c>
      <c r="D28" s="110">
        <v>4</v>
      </c>
      <c r="E28" s="110">
        <v>3</v>
      </c>
      <c r="F28" s="110">
        <v>2</v>
      </c>
      <c r="G28" s="110">
        <v>5</v>
      </c>
      <c r="H28" s="110">
        <v>2</v>
      </c>
      <c r="I28" s="110"/>
      <c r="J28" s="110"/>
      <c r="K28" s="110">
        <v>5</v>
      </c>
      <c r="L28" s="110">
        <v>5</v>
      </c>
      <c r="M28" s="110">
        <v>3</v>
      </c>
      <c r="N28" s="110">
        <v>5</v>
      </c>
      <c r="O28" s="110">
        <v>4</v>
      </c>
      <c r="P28" s="110"/>
      <c r="Q28" s="110"/>
      <c r="R28" s="110"/>
      <c r="S28" s="110"/>
      <c r="T28" s="111">
        <f t="shared" si="0"/>
        <v>4</v>
      </c>
      <c r="U28" s="114">
        <f t="shared" si="1"/>
        <v>3.6363636363636362</v>
      </c>
      <c r="V28" s="129"/>
      <c r="W28" s="129"/>
    </row>
    <row r="29" spans="1:23" ht="12.75">
      <c r="A29" s="46" t="s">
        <v>37</v>
      </c>
      <c r="B29" s="79" t="s">
        <v>84</v>
      </c>
      <c r="C29" s="110">
        <v>5</v>
      </c>
      <c r="D29" s="110">
        <v>5</v>
      </c>
      <c r="E29" s="110">
        <v>5</v>
      </c>
      <c r="F29" s="110">
        <v>5</v>
      </c>
      <c r="G29" s="110">
        <v>3</v>
      </c>
      <c r="H29" s="110">
        <v>3</v>
      </c>
      <c r="I29" s="110"/>
      <c r="J29" s="110"/>
      <c r="K29" s="110">
        <v>5</v>
      </c>
      <c r="L29" s="110">
        <v>5</v>
      </c>
      <c r="M29" s="110">
        <v>5</v>
      </c>
      <c r="N29" s="110">
        <v>5</v>
      </c>
      <c r="O29" s="110">
        <v>5</v>
      </c>
      <c r="P29" s="110">
        <v>5</v>
      </c>
      <c r="Q29" s="110"/>
      <c r="R29" s="110"/>
      <c r="S29" s="110"/>
      <c r="T29" s="111">
        <f t="shared" si="0"/>
        <v>5</v>
      </c>
      <c r="U29" s="114">
        <f t="shared" si="1"/>
        <v>4.666666666666667</v>
      </c>
      <c r="V29" s="129"/>
      <c r="W29" s="129"/>
    </row>
    <row r="30" spans="1:23" ht="12.75">
      <c r="A30" s="46" t="s">
        <v>38</v>
      </c>
      <c r="B30" s="79" t="s">
        <v>84</v>
      </c>
      <c r="C30" s="110">
        <v>3</v>
      </c>
      <c r="D30" s="110">
        <v>5</v>
      </c>
      <c r="E30" s="110">
        <v>5</v>
      </c>
      <c r="F30" s="110">
        <v>2</v>
      </c>
      <c r="G30" s="110">
        <v>3</v>
      </c>
      <c r="H30" s="110">
        <v>2</v>
      </c>
      <c r="I30" s="110"/>
      <c r="J30" s="110"/>
      <c r="K30" s="110">
        <v>2</v>
      </c>
      <c r="L30" s="110">
        <v>3</v>
      </c>
      <c r="M30" s="110">
        <v>4</v>
      </c>
      <c r="N30" s="110">
        <v>5</v>
      </c>
      <c r="O30" s="110">
        <v>5</v>
      </c>
      <c r="P30" s="110">
        <v>4</v>
      </c>
      <c r="Q30" s="110"/>
      <c r="R30" s="110"/>
      <c r="S30" s="110"/>
      <c r="T30" s="111">
        <f t="shared" si="0"/>
        <v>4</v>
      </c>
      <c r="U30" s="114">
        <f t="shared" si="1"/>
        <v>3.5833333333333335</v>
      </c>
      <c r="V30" s="129"/>
      <c r="W30" s="129"/>
    </row>
    <row r="31" spans="1:23" ht="12.75">
      <c r="A31" s="46" t="s">
        <v>39</v>
      </c>
      <c r="B31" s="79" t="s">
        <v>84</v>
      </c>
      <c r="C31" s="110">
        <v>2</v>
      </c>
      <c r="D31" s="110">
        <v>5</v>
      </c>
      <c r="E31" s="110">
        <v>3</v>
      </c>
      <c r="F31" s="110">
        <v>5</v>
      </c>
      <c r="G31" s="110">
        <v>5</v>
      </c>
      <c r="H31" s="110">
        <v>2</v>
      </c>
      <c r="I31" s="110"/>
      <c r="J31" s="110"/>
      <c r="K31" s="110">
        <v>2</v>
      </c>
      <c r="L31" s="110">
        <v>5</v>
      </c>
      <c r="M31" s="110">
        <v>4</v>
      </c>
      <c r="N31" s="110">
        <v>5</v>
      </c>
      <c r="O31" s="110">
        <v>4</v>
      </c>
      <c r="P31" s="110"/>
      <c r="Q31" s="110"/>
      <c r="R31" s="110"/>
      <c r="S31" s="110"/>
      <c r="T31" s="111">
        <f t="shared" si="0"/>
        <v>4</v>
      </c>
      <c r="U31" s="114">
        <f t="shared" si="1"/>
        <v>3.8181818181818183</v>
      </c>
      <c r="V31" s="129"/>
      <c r="W31" s="129"/>
    </row>
    <row r="32" spans="1:23" ht="12.75">
      <c r="A32" s="46" t="s">
        <v>40</v>
      </c>
      <c r="B32" s="79" t="s">
        <v>84</v>
      </c>
      <c r="C32" s="110">
        <v>4</v>
      </c>
      <c r="D32" s="110">
        <v>5</v>
      </c>
      <c r="E32" s="110">
        <v>5</v>
      </c>
      <c r="F32" s="110">
        <v>5</v>
      </c>
      <c r="G32" s="110">
        <v>5</v>
      </c>
      <c r="H32" s="110">
        <v>5</v>
      </c>
      <c r="I32" s="110"/>
      <c r="J32" s="110"/>
      <c r="K32" s="110">
        <v>5</v>
      </c>
      <c r="L32" s="110">
        <v>5</v>
      </c>
      <c r="M32" s="110">
        <v>5</v>
      </c>
      <c r="N32" s="110">
        <v>5</v>
      </c>
      <c r="O32" s="110">
        <v>2</v>
      </c>
      <c r="P32" s="110"/>
      <c r="Q32" s="110"/>
      <c r="R32" s="110"/>
      <c r="S32" s="110"/>
      <c r="T32" s="111">
        <f t="shared" si="0"/>
        <v>5</v>
      </c>
      <c r="U32" s="114">
        <f t="shared" si="1"/>
        <v>4.636363636363637</v>
      </c>
      <c r="V32" s="129"/>
      <c r="W32" s="129"/>
    </row>
    <row r="33" spans="1:23" ht="12.75">
      <c r="A33" s="46" t="s">
        <v>41</v>
      </c>
      <c r="B33" s="8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1" t="e">
        <f t="shared" si="0"/>
        <v>#DIV/0!</v>
      </c>
      <c r="U33" s="114" t="e">
        <f t="shared" si="1"/>
        <v>#DIV/0!</v>
      </c>
      <c r="V33" s="129"/>
      <c r="W33" s="129"/>
    </row>
    <row r="34" spans="1:23" ht="12.75">
      <c r="A34" s="46" t="s">
        <v>42</v>
      </c>
      <c r="B34" s="81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1" t="e">
        <f t="shared" si="0"/>
        <v>#DIV/0!</v>
      </c>
      <c r="U34" s="114" t="e">
        <f t="shared" si="1"/>
        <v>#DIV/0!</v>
      </c>
      <c r="V34" s="129"/>
      <c r="W34" s="129"/>
    </row>
    <row r="35" spans="1:23" ht="12.75">
      <c r="A35" s="46" t="s">
        <v>54</v>
      </c>
      <c r="B35" s="81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1" t="e">
        <f t="shared" si="0"/>
        <v>#DIV/0!</v>
      </c>
      <c r="U35" s="114" t="e">
        <f t="shared" si="1"/>
        <v>#DIV/0!</v>
      </c>
      <c r="V35" s="129"/>
      <c r="W35" s="129"/>
    </row>
    <row r="36" spans="1:23" ht="13.5" thickBot="1">
      <c r="A36" s="46" t="s">
        <v>55</v>
      </c>
      <c r="B36" s="8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1" t="e">
        <f t="shared" si="0"/>
        <v>#DIV/0!</v>
      </c>
      <c r="U36" s="114" t="e">
        <f t="shared" si="1"/>
        <v>#DIV/0!</v>
      </c>
      <c r="V36" s="129">
        <v>5</v>
      </c>
      <c r="W36" s="129">
        <v>2</v>
      </c>
    </row>
    <row r="37" spans="1:25" ht="13.5" thickBot="1">
      <c r="A37" s="46" t="s">
        <v>63</v>
      </c>
      <c r="B37" s="81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1" t="e">
        <f t="shared" si="0"/>
        <v>#DIV/0!</v>
      </c>
      <c r="U37" s="114" t="e">
        <f t="shared" si="1"/>
        <v>#DIV/0!</v>
      </c>
      <c r="V37" s="129"/>
      <c r="W37" s="129"/>
      <c r="Y37" s="74">
        <f>COUNTIF(B7:B41,"&gt;&lt;0")</f>
        <v>26</v>
      </c>
    </row>
    <row r="38" spans="1:23" ht="12.75">
      <c r="A38" s="46" t="s">
        <v>64</v>
      </c>
      <c r="B38" s="81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1" t="e">
        <f t="shared" si="0"/>
        <v>#DIV/0!</v>
      </c>
      <c r="U38" s="114" t="e">
        <f t="shared" si="1"/>
        <v>#DIV/0!</v>
      </c>
      <c r="V38" s="129"/>
      <c r="W38" s="129"/>
    </row>
    <row r="39" spans="1:23" ht="12.75">
      <c r="A39" s="46" t="s">
        <v>65</v>
      </c>
      <c r="B39" s="81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1" t="e">
        <f t="shared" si="0"/>
        <v>#DIV/0!</v>
      </c>
      <c r="U39" s="114" t="e">
        <f t="shared" si="1"/>
        <v>#DIV/0!</v>
      </c>
      <c r="V39" s="129"/>
      <c r="W39" s="129"/>
    </row>
    <row r="40" spans="1:23" ht="12.75">
      <c r="A40" s="46" t="s">
        <v>73</v>
      </c>
      <c r="B40" s="81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 t="e">
        <f t="shared" si="0"/>
        <v>#DIV/0!</v>
      </c>
      <c r="U40" s="114" t="e">
        <f t="shared" si="1"/>
        <v>#DIV/0!</v>
      </c>
      <c r="V40" s="129"/>
      <c r="W40" s="129"/>
    </row>
    <row r="41" spans="1:23" ht="12.75">
      <c r="A41" s="46" t="s">
        <v>74</v>
      </c>
      <c r="B41" s="81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 t="e">
        <f t="shared" si="0"/>
        <v>#DIV/0!</v>
      </c>
      <c r="U41" s="114" t="e">
        <f t="shared" si="1"/>
        <v>#DIV/0!</v>
      </c>
      <c r="V41" s="129"/>
      <c r="W41" s="129"/>
    </row>
    <row r="42" spans="2:23" ht="12" thickBot="1">
      <c r="B42" s="162"/>
      <c r="C42" s="163"/>
      <c r="D42" s="16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3"/>
      <c r="Q42" s="3"/>
      <c r="R42" s="3"/>
      <c r="S42" s="21"/>
      <c r="V42" s="3"/>
      <c r="W42" s="3"/>
    </row>
    <row r="43" spans="1:25" ht="19.5" customHeight="1" thickBot="1">
      <c r="A43" s="153" t="s">
        <v>75</v>
      </c>
      <c r="B43" s="47">
        <v>5</v>
      </c>
      <c r="C43" s="8">
        <f>COUNTIF(C7:C41,"5")</f>
        <v>5</v>
      </c>
      <c r="D43" s="8">
        <f aca="true" t="shared" si="2" ref="D43:Q43">COUNTIF(D7:D41,"5")</f>
        <v>20</v>
      </c>
      <c r="E43" s="8">
        <f t="shared" si="2"/>
        <v>12</v>
      </c>
      <c r="F43" s="8">
        <f t="shared" si="2"/>
        <v>11</v>
      </c>
      <c r="G43" s="8">
        <f t="shared" si="2"/>
        <v>9</v>
      </c>
      <c r="H43" s="8">
        <f t="shared" si="2"/>
        <v>4</v>
      </c>
      <c r="I43" s="8">
        <f t="shared" si="2"/>
        <v>1</v>
      </c>
      <c r="J43" s="8">
        <f t="shared" si="2"/>
        <v>1</v>
      </c>
      <c r="K43" s="8">
        <f t="shared" si="2"/>
        <v>11</v>
      </c>
      <c r="L43" s="8">
        <f t="shared" si="2"/>
        <v>13</v>
      </c>
      <c r="M43" s="8">
        <f t="shared" si="2"/>
        <v>16</v>
      </c>
      <c r="N43" s="8">
        <f t="shared" si="2"/>
        <v>22</v>
      </c>
      <c r="O43" s="95">
        <f t="shared" si="2"/>
        <v>16</v>
      </c>
      <c r="P43" s="95">
        <f t="shared" si="2"/>
        <v>2</v>
      </c>
      <c r="Q43" s="95">
        <f t="shared" si="2"/>
        <v>1</v>
      </c>
      <c r="R43" s="96"/>
      <c r="S43" s="96"/>
      <c r="T43" s="50">
        <f>COUNTIF(T7:T41,"5")</f>
        <v>7</v>
      </c>
      <c r="U43" s="9">
        <f>SUM(C43:S43)*B43</f>
        <v>720</v>
      </c>
      <c r="V43" s="172" t="s">
        <v>77</v>
      </c>
      <c r="W43" s="173"/>
      <c r="Y43" s="74">
        <f>COUNTIF(C43:Q43,"&lt;&gt;0")</f>
        <v>15</v>
      </c>
    </row>
    <row r="44" spans="1:24" ht="19.5" customHeight="1" thickBot="1">
      <c r="A44" s="154"/>
      <c r="B44" s="48">
        <v>4</v>
      </c>
      <c r="C44" s="13">
        <f>COUNTIF(C7:C41,"4")</f>
        <v>4</v>
      </c>
      <c r="D44" s="13">
        <f aca="true" t="shared" si="3" ref="D44:Q44">COUNTIF(D7:D41,"4")</f>
        <v>3</v>
      </c>
      <c r="E44" s="13">
        <f t="shared" si="3"/>
        <v>7</v>
      </c>
      <c r="F44" s="13">
        <f t="shared" si="3"/>
        <v>3</v>
      </c>
      <c r="G44" s="13">
        <f t="shared" si="3"/>
        <v>2</v>
      </c>
      <c r="H44" s="13">
        <f t="shared" si="3"/>
        <v>4</v>
      </c>
      <c r="I44" s="13">
        <f t="shared" si="3"/>
        <v>3</v>
      </c>
      <c r="J44" s="13">
        <f t="shared" si="3"/>
        <v>2</v>
      </c>
      <c r="K44" s="13">
        <f t="shared" si="3"/>
        <v>5</v>
      </c>
      <c r="L44" s="13">
        <f t="shared" si="3"/>
        <v>5</v>
      </c>
      <c r="M44" s="13">
        <f t="shared" si="3"/>
        <v>8</v>
      </c>
      <c r="N44" s="13">
        <f t="shared" si="3"/>
        <v>4</v>
      </c>
      <c r="O44" s="97">
        <f t="shared" si="3"/>
        <v>8</v>
      </c>
      <c r="P44" s="97">
        <f t="shared" si="3"/>
        <v>3</v>
      </c>
      <c r="Q44" s="97">
        <f t="shared" si="3"/>
        <v>2</v>
      </c>
      <c r="R44" s="99"/>
      <c r="S44" s="100"/>
      <c r="T44" s="49">
        <f>COUNTIF(T7:T41,"4")</f>
        <v>16</v>
      </c>
      <c r="U44" s="10">
        <f>SUM(C44:S44)*B44</f>
        <v>252</v>
      </c>
      <c r="V44" s="126" t="s">
        <v>79</v>
      </c>
      <c r="W44" s="126" t="s">
        <v>82</v>
      </c>
      <c r="X44" s="92"/>
    </row>
    <row r="45" spans="1:25" ht="19.5" customHeight="1" thickBot="1">
      <c r="A45" s="154"/>
      <c r="B45" s="48">
        <v>3</v>
      </c>
      <c r="C45" s="13">
        <f>COUNTIF(C7:C41,"3")</f>
        <v>9</v>
      </c>
      <c r="D45" s="13">
        <f aca="true" t="shared" si="4" ref="D45:Q45">COUNTIF(D7:D41,"3")</f>
        <v>3</v>
      </c>
      <c r="E45" s="13">
        <f t="shared" si="4"/>
        <v>7</v>
      </c>
      <c r="F45" s="13">
        <f t="shared" si="4"/>
        <v>5</v>
      </c>
      <c r="G45" s="13">
        <f t="shared" si="4"/>
        <v>7</v>
      </c>
      <c r="H45" s="13">
        <f t="shared" si="4"/>
        <v>8</v>
      </c>
      <c r="I45" s="13">
        <f t="shared" si="4"/>
        <v>1</v>
      </c>
      <c r="J45" s="13">
        <f t="shared" si="4"/>
        <v>1</v>
      </c>
      <c r="K45" s="13">
        <f t="shared" si="4"/>
        <v>6</v>
      </c>
      <c r="L45" s="13">
        <f t="shared" si="4"/>
        <v>6</v>
      </c>
      <c r="M45" s="13">
        <f t="shared" si="4"/>
        <v>2</v>
      </c>
      <c r="N45" s="13">
        <f t="shared" si="4"/>
        <v>0</v>
      </c>
      <c r="O45" s="97">
        <f t="shared" si="4"/>
        <v>1</v>
      </c>
      <c r="P45" s="97">
        <f t="shared" si="4"/>
        <v>0</v>
      </c>
      <c r="Q45" s="97">
        <f t="shared" si="4"/>
        <v>0</v>
      </c>
      <c r="R45" s="99"/>
      <c r="S45" s="100"/>
      <c r="T45" s="49">
        <f>COUNTIF(T7:T41,"3")</f>
        <v>3</v>
      </c>
      <c r="U45" s="11">
        <f>SUM(C45:S45)*B45</f>
        <v>168</v>
      </c>
      <c r="V45" s="127">
        <f>SUM(V7:V41)</f>
        <v>5</v>
      </c>
      <c r="W45" s="128">
        <f>SUM(W7:W41)</f>
        <v>2</v>
      </c>
      <c r="Y45">
        <f>SUM(C43:Q43)</f>
        <v>144</v>
      </c>
    </row>
    <row r="46" spans="1:25" ht="19.5" customHeight="1" thickBot="1">
      <c r="A46" s="154"/>
      <c r="B46" s="48">
        <v>2</v>
      </c>
      <c r="C46" s="13">
        <f>COUNTIF(C7:C41,"2")</f>
        <v>8</v>
      </c>
      <c r="D46" s="13">
        <f aca="true" t="shared" si="5" ref="D46:Q46">COUNTIF(D7:D41,"2")</f>
        <v>0</v>
      </c>
      <c r="E46" s="13">
        <f t="shared" si="5"/>
        <v>0</v>
      </c>
      <c r="F46" s="13">
        <f t="shared" si="5"/>
        <v>7</v>
      </c>
      <c r="G46" s="13">
        <f t="shared" si="5"/>
        <v>8</v>
      </c>
      <c r="H46" s="13">
        <f t="shared" si="5"/>
        <v>10</v>
      </c>
      <c r="I46" s="13">
        <f t="shared" si="5"/>
        <v>1</v>
      </c>
      <c r="J46" s="13">
        <f t="shared" si="5"/>
        <v>1</v>
      </c>
      <c r="K46" s="13">
        <f t="shared" si="5"/>
        <v>4</v>
      </c>
      <c r="L46" s="13">
        <f t="shared" si="5"/>
        <v>2</v>
      </c>
      <c r="M46" s="13">
        <f t="shared" si="5"/>
        <v>0</v>
      </c>
      <c r="N46" s="13">
        <f t="shared" si="5"/>
        <v>0</v>
      </c>
      <c r="O46" s="97">
        <f t="shared" si="5"/>
        <v>1</v>
      </c>
      <c r="P46" s="97">
        <f t="shared" si="5"/>
        <v>0</v>
      </c>
      <c r="Q46" s="97">
        <f t="shared" si="5"/>
        <v>0</v>
      </c>
      <c r="R46" s="98"/>
      <c r="S46" s="100"/>
      <c r="T46" s="49">
        <f>COUNTIF(T7:T41,"2")</f>
        <v>0</v>
      </c>
      <c r="U46" s="10">
        <f>SUM(C46:S46)*B46</f>
        <v>84</v>
      </c>
      <c r="V46" s="166">
        <f>V45+W45</f>
        <v>7</v>
      </c>
      <c r="W46" s="167"/>
      <c r="Y46">
        <f>SUM(C44:Q44)</f>
        <v>63</v>
      </c>
    </row>
    <row r="47" spans="1:25" ht="19.5" customHeight="1" thickBot="1">
      <c r="A47" s="154"/>
      <c r="B47" s="54">
        <v>1</v>
      </c>
      <c r="C47" s="14">
        <f>COUNTIF(C7:C41,"1")</f>
        <v>0</v>
      </c>
      <c r="D47" s="14">
        <f aca="true" t="shared" si="6" ref="D47:Q47">COUNTIF(D7:D41,"1")</f>
        <v>0</v>
      </c>
      <c r="E47" s="14">
        <f t="shared" si="6"/>
        <v>0</v>
      </c>
      <c r="F47" s="14">
        <f t="shared" si="6"/>
        <v>0</v>
      </c>
      <c r="G47" s="14">
        <f t="shared" si="6"/>
        <v>0</v>
      </c>
      <c r="H47" s="14">
        <f t="shared" si="6"/>
        <v>0</v>
      </c>
      <c r="I47" s="14">
        <f t="shared" si="6"/>
        <v>0</v>
      </c>
      <c r="J47" s="14">
        <f t="shared" si="6"/>
        <v>0</v>
      </c>
      <c r="K47" s="14">
        <f t="shared" si="6"/>
        <v>0</v>
      </c>
      <c r="L47" s="14">
        <f t="shared" si="6"/>
        <v>0</v>
      </c>
      <c r="M47" s="14">
        <f t="shared" si="6"/>
        <v>0</v>
      </c>
      <c r="N47" s="14">
        <f t="shared" si="6"/>
        <v>0</v>
      </c>
      <c r="O47" s="101">
        <f t="shared" si="6"/>
        <v>0</v>
      </c>
      <c r="P47" s="101">
        <f t="shared" si="6"/>
        <v>0</v>
      </c>
      <c r="Q47" s="101">
        <f t="shared" si="6"/>
        <v>0</v>
      </c>
      <c r="R47" s="99"/>
      <c r="S47" s="102"/>
      <c r="T47" s="49">
        <f>COUNTIF(T7:T41,"1")</f>
        <v>0</v>
      </c>
      <c r="U47" s="11">
        <f>SUM(C47:S47)*B47</f>
        <v>0</v>
      </c>
      <c r="V47" s="168" t="s">
        <v>76</v>
      </c>
      <c r="W47" s="169"/>
      <c r="Y47">
        <f>SUM(C45:Q45)</f>
        <v>56</v>
      </c>
    </row>
    <row r="48" spans="1:25" ht="19.5" customHeight="1" thickBot="1" thickTop="1">
      <c r="A48" s="151" t="s">
        <v>32</v>
      </c>
      <c r="B48" s="152"/>
      <c r="C48" s="89">
        <f>AVERAGE(C7:C41)</f>
        <v>3.230769230769231</v>
      </c>
      <c r="D48" s="90">
        <f aca="true" t="shared" si="7" ref="D48:Q48">AVERAGE(D7:D41)</f>
        <v>4.653846153846154</v>
      </c>
      <c r="E48" s="90">
        <f t="shared" si="7"/>
        <v>4.1923076923076925</v>
      </c>
      <c r="F48" s="90">
        <f t="shared" si="7"/>
        <v>3.6923076923076925</v>
      </c>
      <c r="G48" s="90">
        <f t="shared" si="7"/>
        <v>3.4615384615384617</v>
      </c>
      <c r="H48" s="90">
        <f t="shared" si="7"/>
        <v>3.076923076923077</v>
      </c>
      <c r="I48" s="90">
        <f t="shared" si="7"/>
        <v>3.6666666666666665</v>
      </c>
      <c r="J48" s="90">
        <f t="shared" si="7"/>
        <v>3.6</v>
      </c>
      <c r="K48" s="90">
        <f t="shared" si="7"/>
        <v>3.8846153846153846</v>
      </c>
      <c r="L48" s="90">
        <f t="shared" si="7"/>
        <v>4.115384615384615</v>
      </c>
      <c r="M48" s="90">
        <f t="shared" si="7"/>
        <v>4.538461538461538</v>
      </c>
      <c r="N48" s="90">
        <f t="shared" si="7"/>
        <v>4.846153846153846</v>
      </c>
      <c r="O48" s="90">
        <f t="shared" si="7"/>
        <v>4.5</v>
      </c>
      <c r="P48" s="91">
        <f t="shared" si="7"/>
        <v>4.4</v>
      </c>
      <c r="Q48" s="91">
        <f t="shared" si="7"/>
        <v>4.333333333333333</v>
      </c>
      <c r="R48" s="90"/>
      <c r="S48" s="90"/>
      <c r="T48" s="104">
        <f>SUM(T43:T46)/SUM(T43:T47)</f>
        <v>1</v>
      </c>
      <c r="U48" s="103">
        <f>SUM(U43:U47)/((SUM(C43:S43)+SUM(C44:S44)+SUM(C45:S45)+SUM(C46:S46)+SUM(C47:S47)))</f>
        <v>4.0131147540983605</v>
      </c>
      <c r="V48" s="170">
        <f>SUM(U43:U47)*100/Y55</f>
        <v>80.26229508196721</v>
      </c>
      <c r="W48" s="171"/>
      <c r="Y48">
        <f>SUM(C46:Q46)</f>
        <v>42</v>
      </c>
    </row>
    <row r="49" spans="1:25" ht="19.5" customHeight="1" thickBot="1" thickTop="1">
      <c r="A49" s="59"/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/>
      <c r="U49" s="62"/>
      <c r="V49" s="63"/>
      <c r="W49" s="64"/>
      <c r="Y49">
        <f>SUM(C47:Q47)</f>
        <v>0</v>
      </c>
    </row>
    <row r="50" spans="1:26" ht="14.25" thickBot="1" thickTop="1">
      <c r="A50" s="148" t="s">
        <v>43</v>
      </c>
      <c r="B50" s="55"/>
      <c r="C50" s="56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164"/>
      <c r="P50" s="164"/>
      <c r="Q50" s="164"/>
      <c r="R50" s="164"/>
      <c r="S50" s="165"/>
      <c r="T50" s="57" t="s">
        <v>52</v>
      </c>
      <c r="U50" s="58" t="s">
        <v>48</v>
      </c>
      <c r="V50" s="158" t="s">
        <v>47</v>
      </c>
      <c r="W50" s="159"/>
      <c r="Y50" s="75">
        <f>SUM(Y45:Y49)</f>
        <v>305</v>
      </c>
      <c r="Z50" s="74">
        <f>SUM(U43:U47)</f>
        <v>1224</v>
      </c>
    </row>
    <row r="51" spans="1:23" ht="12.75" customHeight="1" thickBot="1" thickTop="1">
      <c r="A51" s="149"/>
      <c r="B51" s="22" t="s">
        <v>44</v>
      </c>
      <c r="C51" s="82">
        <v>140</v>
      </c>
      <c r="D51" s="82">
        <v>35</v>
      </c>
      <c r="E51" s="82">
        <v>35</v>
      </c>
      <c r="F51" s="82">
        <v>105</v>
      </c>
      <c r="G51" s="82">
        <v>140</v>
      </c>
      <c r="H51" s="82"/>
      <c r="I51" s="82">
        <v>70</v>
      </c>
      <c r="J51" s="82">
        <v>70</v>
      </c>
      <c r="K51" s="82">
        <v>70</v>
      </c>
      <c r="L51" s="82">
        <v>70</v>
      </c>
      <c r="M51" s="82">
        <v>35</v>
      </c>
      <c r="N51" s="82">
        <v>70</v>
      </c>
      <c r="O51" s="83">
        <v>70</v>
      </c>
      <c r="P51" s="83">
        <v>70</v>
      </c>
      <c r="Q51" s="83">
        <v>70</v>
      </c>
      <c r="R51" s="83">
        <v>35</v>
      </c>
      <c r="S51" s="83">
        <v>35</v>
      </c>
      <c r="T51" s="25">
        <f>SUM(C51:N51)</f>
        <v>840</v>
      </c>
      <c r="U51" s="53">
        <f>SUM(O51:S51)</f>
        <v>280</v>
      </c>
      <c r="V51" s="134">
        <f>T51+U51</f>
        <v>1120</v>
      </c>
      <c r="W51" s="135"/>
    </row>
    <row r="52" spans="1:25" ht="13.5" thickBot="1">
      <c r="A52" s="149"/>
      <c r="B52" s="4" t="s">
        <v>45</v>
      </c>
      <c r="C52" s="84">
        <v>138</v>
      </c>
      <c r="D52" s="84">
        <v>30</v>
      </c>
      <c r="E52" s="84">
        <v>35</v>
      </c>
      <c r="F52" s="84">
        <v>105</v>
      </c>
      <c r="G52" s="84">
        <v>140</v>
      </c>
      <c r="H52" s="84"/>
      <c r="I52" s="84">
        <v>70</v>
      </c>
      <c r="J52" s="84">
        <v>70</v>
      </c>
      <c r="K52" s="84">
        <v>70</v>
      </c>
      <c r="L52" s="84">
        <v>69</v>
      </c>
      <c r="M52" s="84">
        <v>35</v>
      </c>
      <c r="N52" s="84">
        <v>71</v>
      </c>
      <c r="O52" s="85">
        <v>70</v>
      </c>
      <c r="P52" s="85">
        <v>70</v>
      </c>
      <c r="Q52" s="85">
        <v>70</v>
      </c>
      <c r="R52" s="85">
        <v>35</v>
      </c>
      <c r="S52" s="85">
        <v>35</v>
      </c>
      <c r="T52" s="12">
        <f>SUM(C52:N52)</f>
        <v>833</v>
      </c>
      <c r="U52" s="51">
        <f>SUM(O52:S52)</f>
        <v>280</v>
      </c>
      <c r="V52" s="136">
        <f>T52+U52</f>
        <v>1113</v>
      </c>
      <c r="W52" s="137"/>
      <c r="Y52" s="74">
        <f>Y37*Y43-Y50</f>
        <v>85</v>
      </c>
    </row>
    <row r="53" spans="1:23" ht="12" customHeight="1" thickBot="1">
      <c r="A53" s="149"/>
      <c r="B53" s="65" t="s">
        <v>46</v>
      </c>
      <c r="C53" s="67">
        <f>C52-C51</f>
        <v>-2</v>
      </c>
      <c r="D53" s="68">
        <f>D52-D51</f>
        <v>-5</v>
      </c>
      <c r="E53" s="68">
        <f aca="true" t="shared" si="8" ref="E53:S53">E52-E51</f>
        <v>0</v>
      </c>
      <c r="F53" s="68">
        <f t="shared" si="8"/>
        <v>0</v>
      </c>
      <c r="G53" s="68">
        <f t="shared" si="8"/>
        <v>0</v>
      </c>
      <c r="H53" s="68">
        <f t="shared" si="8"/>
        <v>0</v>
      </c>
      <c r="I53" s="68">
        <f t="shared" si="8"/>
        <v>0</v>
      </c>
      <c r="J53" s="68">
        <f t="shared" si="8"/>
        <v>0</v>
      </c>
      <c r="K53" s="68">
        <f t="shared" si="8"/>
        <v>0</v>
      </c>
      <c r="L53" s="68">
        <f t="shared" si="8"/>
        <v>-1</v>
      </c>
      <c r="M53" s="68">
        <f t="shared" si="8"/>
        <v>0</v>
      </c>
      <c r="N53" s="69">
        <f t="shared" si="8"/>
        <v>1</v>
      </c>
      <c r="O53" s="71">
        <f t="shared" si="8"/>
        <v>0</v>
      </c>
      <c r="P53" s="72">
        <f t="shared" si="8"/>
        <v>0</v>
      </c>
      <c r="Q53" s="72">
        <f t="shared" si="8"/>
        <v>0</v>
      </c>
      <c r="R53" s="72">
        <f t="shared" si="8"/>
        <v>0</v>
      </c>
      <c r="S53" s="73">
        <f t="shared" si="8"/>
        <v>0</v>
      </c>
      <c r="T53" s="70">
        <f>T52-T51</f>
        <v>-7</v>
      </c>
      <c r="U53" s="52">
        <f>U52-U51</f>
        <v>0</v>
      </c>
      <c r="V53" s="138">
        <f>V52-V51</f>
        <v>-7</v>
      </c>
      <c r="W53" s="139"/>
    </row>
    <row r="54" spans="1:23" ht="14.25" thickBot="1" thickTop="1">
      <c r="A54" s="149"/>
      <c r="B54" s="2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142" t="s">
        <v>69</v>
      </c>
      <c r="U54" s="143"/>
      <c r="V54" s="5"/>
      <c r="W54" s="17"/>
    </row>
    <row r="55" spans="1:25" ht="14.25" thickBot="1" thickTop="1">
      <c r="A55" s="149"/>
      <c r="B55" s="23" t="s">
        <v>49</v>
      </c>
      <c r="C55" s="8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8"/>
      <c r="T55" s="140">
        <f>SUM(C55:S55)</f>
        <v>0</v>
      </c>
      <c r="U55" s="141"/>
      <c r="V55" s="18"/>
      <c r="W55" s="5"/>
      <c r="Y55" s="74">
        <f>Y37*Y43*5-Y52*5</f>
        <v>1525</v>
      </c>
    </row>
    <row r="56" spans="1:23" ht="12.75">
      <c r="A56" s="149"/>
      <c r="B56" s="24" t="s">
        <v>50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7"/>
      <c r="T56" s="130">
        <f>SUM(C56:S56)</f>
        <v>0</v>
      </c>
      <c r="U56" s="131"/>
      <c r="V56" s="5"/>
      <c r="W56" s="15"/>
    </row>
    <row r="57" spans="1:23" ht="13.5" thickBot="1">
      <c r="A57" s="150"/>
      <c r="B57" s="27" t="s">
        <v>47</v>
      </c>
      <c r="C57" s="28">
        <f>SUM(C55:C56)</f>
        <v>0</v>
      </c>
      <c r="D57" s="28">
        <f aca="true" t="shared" si="9" ref="D57:T57">SUM(D55:D56)</f>
        <v>0</v>
      </c>
      <c r="E57" s="28">
        <f t="shared" si="9"/>
        <v>0</v>
      </c>
      <c r="F57" s="28">
        <f t="shared" si="9"/>
        <v>0</v>
      </c>
      <c r="G57" s="28">
        <f t="shared" si="9"/>
        <v>0</v>
      </c>
      <c r="H57" s="28">
        <f t="shared" si="9"/>
        <v>0</v>
      </c>
      <c r="I57" s="28">
        <f t="shared" si="9"/>
        <v>0</v>
      </c>
      <c r="J57" s="28">
        <f t="shared" si="9"/>
        <v>0</v>
      </c>
      <c r="K57" s="28">
        <f t="shared" si="9"/>
        <v>0</v>
      </c>
      <c r="L57" s="28">
        <f t="shared" si="9"/>
        <v>0</v>
      </c>
      <c r="M57" s="28">
        <f t="shared" si="9"/>
        <v>0</v>
      </c>
      <c r="N57" s="28">
        <f t="shared" si="9"/>
        <v>0</v>
      </c>
      <c r="O57" s="28">
        <f t="shared" si="9"/>
        <v>0</v>
      </c>
      <c r="P57" s="28">
        <f t="shared" si="9"/>
        <v>0</v>
      </c>
      <c r="Q57" s="28">
        <f>SUM(Q55:Q56)</f>
        <v>0</v>
      </c>
      <c r="R57" s="28">
        <f>SUM(R55:R56)</f>
        <v>0</v>
      </c>
      <c r="S57" s="28">
        <f>SUM(S55:S56)</f>
        <v>0</v>
      </c>
      <c r="T57" s="132">
        <f t="shared" si="9"/>
        <v>0</v>
      </c>
      <c r="U57" s="133"/>
      <c r="V57" s="3"/>
      <c r="W57" s="16"/>
    </row>
    <row r="58" spans="1:23" ht="13.5" thickTop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/>
      <c r="N58"/>
      <c r="O58"/>
      <c r="P58"/>
      <c r="Q58"/>
      <c r="R58"/>
      <c r="S58"/>
      <c r="T58"/>
      <c r="U58"/>
      <c r="V58"/>
      <c r="W58"/>
    </row>
    <row r="59" spans="1:23" ht="12.75">
      <c r="A59" s="42"/>
      <c r="B59" s="42"/>
      <c r="C59" s="42"/>
      <c r="D59" s="43"/>
      <c r="E59" s="43"/>
      <c r="F59" s="43"/>
      <c r="G59" s="43"/>
      <c r="H59" s="43"/>
      <c r="I59" s="43"/>
      <c r="J59" s="43"/>
      <c r="K59" s="43"/>
      <c r="L59" s="43"/>
      <c r="M59"/>
      <c r="N59"/>
      <c r="O59"/>
      <c r="P59"/>
      <c r="Q59"/>
      <c r="R59"/>
      <c r="S59"/>
      <c r="T59"/>
      <c r="U59"/>
      <c r="V59"/>
      <c r="W59"/>
    </row>
    <row r="60" spans="1:23" ht="12.75">
      <c r="A60" s="42"/>
      <c r="B60" s="42"/>
      <c r="C60" s="42"/>
      <c r="D60" s="44"/>
      <c r="E60" s="44"/>
      <c r="F60" s="43"/>
      <c r="G60" s="43"/>
      <c r="H60" s="43"/>
      <c r="I60" s="43"/>
      <c r="J60" s="43"/>
      <c r="K60" s="43"/>
      <c r="L60" s="43"/>
      <c r="M60"/>
      <c r="N60"/>
      <c r="O60"/>
      <c r="P60"/>
      <c r="Q60"/>
      <c r="R60"/>
      <c r="S60"/>
      <c r="T60"/>
      <c r="U60"/>
      <c r="V60"/>
      <c r="W60"/>
    </row>
    <row r="61" spans="3:23" ht="12.75">
      <c r="C61" s="7"/>
      <c r="D61" s="6"/>
      <c r="J61" s="7"/>
      <c r="K61" s="6"/>
      <c r="N61"/>
      <c r="O61"/>
      <c r="P61"/>
      <c r="Q61"/>
      <c r="R61"/>
      <c r="S61"/>
      <c r="T61"/>
      <c r="U61"/>
      <c r="V61"/>
      <c r="W61"/>
    </row>
    <row r="62" spans="7:23" ht="12.75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</sheetData>
  <sheetProtection password="CABB" sheet="1" objects="1" scenarios="1" formatCells="0" selectLockedCells="1"/>
  <protectedRanges>
    <protectedRange password="C07A" sqref="C7:S7" name="Raspon1"/>
  </protectedRanges>
  <mergeCells count="27">
    <mergeCell ref="B2:L2"/>
    <mergeCell ref="B3:G3"/>
    <mergeCell ref="I3:M3"/>
    <mergeCell ref="N2:O2"/>
    <mergeCell ref="V50:W50"/>
    <mergeCell ref="V5:W5"/>
    <mergeCell ref="B42:D42"/>
    <mergeCell ref="O50:S50"/>
    <mergeCell ref="V46:W46"/>
    <mergeCell ref="V47:W47"/>
    <mergeCell ref="V48:W48"/>
    <mergeCell ref="V43:W43"/>
    <mergeCell ref="C5:S5"/>
    <mergeCell ref="H4:I4"/>
    <mergeCell ref="K4:M4"/>
    <mergeCell ref="A50:A57"/>
    <mergeCell ref="A48:B48"/>
    <mergeCell ref="A43:A47"/>
    <mergeCell ref="C4:F4"/>
    <mergeCell ref="O4:S4"/>
    <mergeCell ref="T56:U56"/>
    <mergeCell ref="T57:U57"/>
    <mergeCell ref="V51:W51"/>
    <mergeCell ref="V52:W52"/>
    <mergeCell ref="V53:W53"/>
    <mergeCell ref="T55:U55"/>
    <mergeCell ref="T54:U54"/>
  </mergeCells>
  <conditionalFormatting sqref="U7:U41">
    <cfRule type="cellIs" priority="1" dxfId="5" operator="equal" stopIfTrue="1">
      <formula>1</formula>
    </cfRule>
    <cfRule type="cellIs" priority="2" dxfId="3" operator="equal" stopIfTrue="1">
      <formula>5</formula>
    </cfRule>
  </conditionalFormatting>
  <conditionalFormatting sqref="C7:T41">
    <cfRule type="cellIs" priority="3" dxfId="6" operator="equal" stopIfTrue="1">
      <formula>1</formula>
    </cfRule>
    <cfRule type="cellIs" priority="4" dxfId="7" operator="equal" stopIfTrue="1">
      <formula>5</formula>
    </cfRule>
    <cfRule type="cellIs" priority="5" dxfId="0" operator="between" stopIfTrue="1">
      <formula>2</formula>
      <formula>4</formula>
    </cfRule>
  </conditionalFormatting>
  <printOptions/>
  <pageMargins left="0.1968503937007874" right="0.13" top="0.14" bottom="0.11811023622047245" header="0.16" footer="0.11811023622047245"/>
  <pageSetup horizontalDpi="600" verticalDpi="600" orientation="portrait" paperSize="9" r:id="rId3"/>
  <headerFooter alignWithMargins="0">
    <oddHeader>&amp;CStranica &amp;P&amp;RTablica uspjeha-predmetna nastava</oddHeader>
  </headerFooter>
  <ignoredErrors>
    <ignoredError sqref="T52:U52 T5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Tablica uspjeha</dc:title>
  <dc:subject/>
  <dc:creator>*Vladimir Jozanović</dc:creator>
  <cp:keywords/>
  <dc:description/>
  <cp:lastModifiedBy>Jozanović</cp:lastModifiedBy>
  <cp:lastPrinted>2007-12-13T17:43:08Z</cp:lastPrinted>
  <dcterms:created xsi:type="dcterms:W3CDTF">2002-01-17T14:52:32Z</dcterms:created>
  <dcterms:modified xsi:type="dcterms:W3CDTF">2008-01-14T18:35:09Z</dcterms:modified>
  <cp:category/>
  <cp:version/>
  <cp:contentType/>
  <cp:contentStatus/>
</cp:coreProperties>
</file>